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5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6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7.xml" ContentType="application/vnd.openxmlformats-officedocument.spreadsheetml.comments+xml"/>
  <Override PartName="/xl/drawings/drawing19.xml" ContentType="application/vnd.openxmlformats-officedocument.drawing+xml"/>
  <Override PartName="/xl/comments8.xml" ContentType="application/vnd.openxmlformats-officedocument.spreadsheetml.comments+xml"/>
  <Override PartName="/xl/drawings/drawing20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21.xml" ContentType="application/vnd.openxmlformats-officedocument.drawing+xml"/>
  <Override PartName="/xl/comments12.xml" ContentType="application/vnd.openxmlformats-officedocument.spreadsheetml.comments+xml"/>
  <Override PartName="/xl/drawings/drawing22.xml" ContentType="application/vnd.openxmlformats-officedocument.drawing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J:\Customer Service\SCHEDULE\2023\AUGUST 2023\"/>
    </mc:Choice>
  </mc:AlternateContent>
  <xr:revisionPtr revIDLastSave="0" documentId="13_ncr:1_{EEA01448-FC22-494D-9640-DB33CA3DA2F7}" xr6:coauthVersionLast="47" xr6:coauthVersionMax="47" xr10:uidLastSave="{00000000-0000-0000-0000-000000000000}"/>
  <bookViews>
    <workbookView showHorizontalScroll="0" showVerticalScroll="0" xWindow="-120" yWindow="-120" windowWidth="29040" windowHeight="15840" activeTab="2" xr2:uid="{00000000-000D-0000-FFFF-FFFF00000000}"/>
  </bookViews>
  <sheets>
    <sheet name="MENU" sheetId="1" r:id="rId1"/>
    <sheet name="CIT" sheetId="2" r:id="rId2"/>
    <sheet name="CV1" sheetId="3" r:id="rId3"/>
    <sheet name="Sheet3" sheetId="4" state="hidden" r:id="rId4"/>
    <sheet name="CV2" sheetId="5" r:id="rId5"/>
    <sheet name="AAC" sheetId="26" r:id="rId6"/>
    <sheet name="CI1" sheetId="27" r:id="rId7"/>
    <sheet name="CV3" sheetId="6" state="hidden" r:id="rId8"/>
    <sheet name="CV5" sheetId="7" state="hidden" r:id="rId9"/>
    <sheet name="CVX1" sheetId="8" r:id="rId10"/>
    <sheet name="CHL" sheetId="9" r:id="rId11"/>
    <sheet name="CKI" sheetId="10" r:id="rId12"/>
    <sheet name="KTX1" sheetId="11" r:id="rId13"/>
    <sheet name="KTX6" sheetId="12" state="hidden" r:id="rId14"/>
    <sheet name="THX" sheetId="13" state="hidden" r:id="rId15"/>
    <sheet name="SEA" sheetId="30" r:id="rId16"/>
    <sheet name="Port Klang West" sheetId="14" r:id="rId17"/>
    <sheet name="THAILAND" sheetId="28" r:id="rId18"/>
    <sheet name="Jakarta (Direct)" sheetId="15" r:id="rId19"/>
    <sheet name="YANGON (AWPT)" sheetId="16" r:id="rId20"/>
    <sheet name="Sheet2" sheetId="18" state="hidden" r:id="rId21"/>
    <sheet name="Yangon (MIP &amp; MITT)" sheetId="17" state="hidden" r:id="rId22"/>
    <sheet name="INDONESIA via PKL, SGP" sheetId="19" r:id="rId23"/>
    <sheet name="PHILIPPINES" sheetId="20" r:id="rId24"/>
    <sheet name="MALAYSIA via PKG, SGP" sheetId="21" r:id="rId25"/>
    <sheet name="Sheet1" sheetId="22" state="hidden" r:id="rId26"/>
    <sheet name="Chittagong via PKG, SGP" sheetId="23" r:id="rId27"/>
    <sheet name="India via  PKG, SGP" sheetId="24" r:id="rId28"/>
    <sheet name="JAPAN via SGP" sheetId="25" r:id="rId29"/>
  </sheets>
  <definedNames>
    <definedName name="_xlnm._FilterDatabase" localSheetId="10" hidden="1">CHL!$A$9:$J$9</definedName>
    <definedName name="_xlnm._FilterDatabase" localSheetId="27" hidden="1">'India via  PKG, SGP'!#REF!</definedName>
    <definedName name="_xlnm._FilterDatabase" localSheetId="12" hidden="1">'KTX1'!#REF!</definedName>
    <definedName name="_xlnm._FilterDatabase" localSheetId="13" hidden="1">'KTX6'!#REF!</definedName>
    <definedName name="_xlnm._FilterDatabase" localSheetId="0" hidden="1">MENU!#REF!</definedName>
    <definedName name="Z_035FD7B7_E407_47C6_82D2_F16A7036DEE3_.wvu.FilterData" localSheetId="10" hidden="1">CHL!$A$9:$J$9</definedName>
    <definedName name="Z_035FD7B7_E407_47C6_82D2_F16A7036DEE3_.wvu.Rows" localSheetId="4" hidden="1">'CV2'!$36:$47</definedName>
    <definedName name="Z_23D6460C_E645_4432_B260_E5EED77E92F3_.wvu.Cols" localSheetId="0" hidden="1">MENU!$J:$J</definedName>
    <definedName name="Z_23D6460C_E645_4432_B260_E5EED77E92F3_.wvu.FilterData" localSheetId="10" hidden="1">CHL!$A$9:$J$9</definedName>
    <definedName name="Z_23D6460C_E645_4432_B260_E5EED77E92F3_.wvu.PrintArea" localSheetId="26" hidden="1">'Chittagong via PKG, SGP'!$A$1:$J$56</definedName>
    <definedName name="Z_23D6460C_E645_4432_B260_E5EED77E92F3_.wvu.PrintArea" localSheetId="11" hidden="1">CKI!$A$1:$I$26</definedName>
    <definedName name="Z_23D6460C_E645_4432_B260_E5EED77E92F3_.wvu.PrintArea" localSheetId="2" hidden="1">'CV1'!$A$1:$D$26</definedName>
    <definedName name="Z_23D6460C_E645_4432_B260_E5EED77E92F3_.wvu.PrintArea" localSheetId="4" hidden="1">'CV2'!$A$1:$F$68</definedName>
    <definedName name="Z_23D6460C_E645_4432_B260_E5EED77E92F3_.wvu.PrintArea" localSheetId="8" hidden="1">'CV5'!$A$1:$G$30</definedName>
    <definedName name="Z_23D6460C_E645_4432_B260_E5EED77E92F3_.wvu.PrintArea" localSheetId="9" hidden="1">'CVX1'!$A$1:$E$68</definedName>
    <definedName name="Z_23D6460C_E645_4432_B260_E5EED77E92F3_.wvu.PrintArea" localSheetId="27" hidden="1">'India via  PKG, SGP'!$A$1:$M$126</definedName>
    <definedName name="Z_23D6460C_E645_4432_B260_E5EED77E92F3_.wvu.PrintArea" localSheetId="16" hidden="1">'Port Klang West'!$A$1:$D$22</definedName>
    <definedName name="Z_23D6460C_E645_4432_B260_E5EED77E92F3_.wvu.PrintArea" localSheetId="17" hidden="1">THAILAND!$A$1:$D$23</definedName>
    <definedName name="Z_23D6460C_E645_4432_B260_E5EED77E92F3_.wvu.PrintArea" localSheetId="14" hidden="1">THX!$A$1:$H$45</definedName>
    <definedName name="Z_23D6460C_E645_4432_B260_E5EED77E92F3_.wvu.PrintArea" localSheetId="19" hidden="1">'YANGON (AWPT)'!$A$1:$I$73</definedName>
    <definedName name="Z_23D6460C_E645_4432_B260_E5EED77E92F3_.wvu.PrintArea" localSheetId="21" hidden="1">'Yangon (MIP &amp; MITT)'!$A$1:$I$48</definedName>
    <definedName name="Z_31B68A70_C7DD_4FAB_BB9E_F8C3E90103F5_.wvu.Cols" localSheetId="0" hidden="1">MENU!$J:$J</definedName>
    <definedName name="Z_31B68A70_C7DD_4FAB_BB9E_F8C3E90103F5_.wvu.FilterData" localSheetId="10" hidden="1">CHL!$A$9:$J$9</definedName>
    <definedName name="Z_31B68A70_C7DD_4FAB_BB9E_F8C3E90103F5_.wvu.FilterData" localSheetId="12" hidden="1">'KTX1'!#REF!</definedName>
    <definedName name="Z_31B68A70_C7DD_4FAB_BB9E_F8C3E90103F5_.wvu.FilterData" localSheetId="13" hidden="1">'KTX6'!#REF!</definedName>
    <definedName name="Z_31B68A70_C7DD_4FAB_BB9E_F8C3E90103F5_.wvu.PrintArea" localSheetId="26" hidden="1">'Chittagong via PKG, SGP'!$A$1:$J$56</definedName>
    <definedName name="Z_31B68A70_C7DD_4FAB_BB9E_F8C3E90103F5_.wvu.PrintArea" localSheetId="11" hidden="1">CKI!$A$1:$I$26</definedName>
    <definedName name="Z_31B68A70_C7DD_4FAB_BB9E_F8C3E90103F5_.wvu.PrintArea" localSheetId="2" hidden="1">'CV1'!$A$1:$D$26</definedName>
    <definedName name="Z_31B68A70_C7DD_4FAB_BB9E_F8C3E90103F5_.wvu.PrintArea" localSheetId="4" hidden="1">'CV2'!$A$1:$F$68</definedName>
    <definedName name="Z_31B68A70_C7DD_4FAB_BB9E_F8C3E90103F5_.wvu.PrintArea" localSheetId="8" hidden="1">'CV5'!$A$1:$G$30</definedName>
    <definedName name="Z_31B68A70_C7DD_4FAB_BB9E_F8C3E90103F5_.wvu.PrintArea" localSheetId="9" hidden="1">'CVX1'!$A$1:$E$68</definedName>
    <definedName name="Z_31B68A70_C7DD_4FAB_BB9E_F8C3E90103F5_.wvu.PrintArea" localSheetId="27" hidden="1">'India via  PKG, SGP'!$A$1:$M$126</definedName>
    <definedName name="Z_31B68A70_C7DD_4FAB_BB9E_F8C3E90103F5_.wvu.PrintArea" localSheetId="16" hidden="1">'Port Klang West'!$A$1:$D$22</definedName>
    <definedName name="Z_31B68A70_C7DD_4FAB_BB9E_F8C3E90103F5_.wvu.PrintArea" localSheetId="17" hidden="1">THAILAND!$A$1:$D$23</definedName>
    <definedName name="Z_31B68A70_C7DD_4FAB_BB9E_F8C3E90103F5_.wvu.PrintArea" localSheetId="14" hidden="1">THX!$A$1:$H$45</definedName>
    <definedName name="Z_31B68A70_C7DD_4FAB_BB9E_F8C3E90103F5_.wvu.PrintArea" localSheetId="19" hidden="1">'YANGON (AWPT)'!$A$1:$I$73</definedName>
    <definedName name="Z_31B68A70_C7DD_4FAB_BB9E_F8C3E90103F5_.wvu.PrintArea" localSheetId="21" hidden="1">'Yangon (MIP &amp; MITT)'!$A$1:$I$48</definedName>
    <definedName name="Z_36EED012_CDEF_4DC1_8A77_CC61E5DDA9AF_.wvu.FilterData" localSheetId="10" hidden="1">CHL!$A$9:$J$9</definedName>
    <definedName name="Z_3DA74F3E_F145_470D_BDA0_4288A858AFDF_.wvu.FilterData" localSheetId="10" hidden="1">CHL!$A$9:$J$9</definedName>
    <definedName name="Z_3E9A2BAE_164D_47A0_8104_C7D4E0A4EAEF_.wvu.FilterData" localSheetId="10" hidden="1">CHL!$A$9:$J$9</definedName>
    <definedName name="Z_4BAB3EE4_9C54_4B90_B433_C200B8083694_.wvu.FilterData" localSheetId="10" hidden="1">CHL!$A$9:$J$9</definedName>
    <definedName name="Z_6D779134_8889_443F_9ACA_8D735092180D_.wvu.FilterData" localSheetId="10" hidden="1">CHL!$A$9:$J$9</definedName>
    <definedName name="Z_77C6715E_78A8_45AF_BBE5_55C648F3FD39_.wvu.FilterData" localSheetId="10" hidden="1">CHL!$A$9:$J$9</definedName>
    <definedName name="Z_84961B56_497C_43F0_A7D1_C91E9F82D88E_.wvu.Cols" localSheetId="0" hidden="1">MENU!$J:$J</definedName>
    <definedName name="Z_84961B56_497C_43F0_A7D1_C91E9F82D88E_.wvu.FilterData" localSheetId="10" hidden="1">CHL!$A$9:$J$9</definedName>
    <definedName name="Z_84961B56_497C_43F0_A7D1_C91E9F82D88E_.wvu.FilterData" localSheetId="12" hidden="1">'KTX1'!#REF!</definedName>
    <definedName name="Z_84961B56_497C_43F0_A7D1_C91E9F82D88E_.wvu.FilterData" localSheetId="13" hidden="1">'KTX6'!#REF!</definedName>
    <definedName name="Z_84961B56_497C_43F0_A7D1_C91E9F82D88E_.wvu.PrintArea" localSheetId="26" hidden="1">'Chittagong via PKG, SGP'!$A$1:$J$56</definedName>
    <definedName name="Z_84961B56_497C_43F0_A7D1_C91E9F82D88E_.wvu.PrintArea" localSheetId="11" hidden="1">CKI!$A$1:$I$26</definedName>
    <definedName name="Z_84961B56_497C_43F0_A7D1_C91E9F82D88E_.wvu.PrintArea" localSheetId="2" hidden="1">'CV1'!$A$1:$D$26</definedName>
    <definedName name="Z_84961B56_497C_43F0_A7D1_C91E9F82D88E_.wvu.PrintArea" localSheetId="4" hidden="1">'CV2'!$A$1:$F$68</definedName>
    <definedName name="Z_84961B56_497C_43F0_A7D1_C91E9F82D88E_.wvu.PrintArea" localSheetId="8" hidden="1">'CV5'!$A$1:$G$30</definedName>
    <definedName name="Z_84961B56_497C_43F0_A7D1_C91E9F82D88E_.wvu.PrintArea" localSheetId="9" hidden="1">'CVX1'!$A$1:$E$68</definedName>
    <definedName name="Z_84961B56_497C_43F0_A7D1_C91E9F82D88E_.wvu.PrintArea" localSheetId="27" hidden="1">'India via  PKG, SGP'!$A$1:$M$126</definedName>
    <definedName name="Z_84961B56_497C_43F0_A7D1_C91E9F82D88E_.wvu.PrintArea" localSheetId="16" hidden="1">'Port Klang West'!$A$1:$D$22</definedName>
    <definedName name="Z_84961B56_497C_43F0_A7D1_C91E9F82D88E_.wvu.PrintArea" localSheetId="17" hidden="1">THAILAND!$A$1:$D$23</definedName>
    <definedName name="Z_84961B56_497C_43F0_A7D1_C91E9F82D88E_.wvu.PrintArea" localSheetId="14" hidden="1">THX!$A$1:$H$45</definedName>
    <definedName name="Z_84961B56_497C_43F0_A7D1_C91E9F82D88E_.wvu.PrintArea" localSheetId="19" hidden="1">'YANGON (AWPT)'!$A$1:$I$73</definedName>
    <definedName name="Z_84961B56_497C_43F0_A7D1_C91E9F82D88E_.wvu.PrintArea" localSheetId="21" hidden="1">'Yangon (MIP &amp; MITT)'!$A$1:$I$48</definedName>
    <definedName name="Z_88931C49_9137_4FED_AEBA_55DC84EE773E_.wvu.FilterData" localSheetId="10" hidden="1">CHL!$A$9:$J$9</definedName>
    <definedName name="Z_8E2DF192_20FD_40DB_8385_493ED9B1C2BF_.wvu.FilterData" localSheetId="10" hidden="1">CHL!$A$9:$J$9</definedName>
    <definedName name="Z_93A7AE30_CF2C_4CF1_930B_9425B5F5817D_.wvu.FilterData" localSheetId="10" hidden="1">CHL!$A$9:$J$9</definedName>
    <definedName name="Z_A0571078_F8D9_4419_99DA_CC05A0A8884F_.wvu.FilterData" localSheetId="10" hidden="1">CHL!$A$9:$J$9</definedName>
    <definedName name="Z_A19513BB_5FDF_4F9A_AF9E_4B524DC2F6D6_.wvu.FilterData" localSheetId="10" hidden="1">CHL!$A$9:$J$9</definedName>
    <definedName name="Z_B9C309E4_7299_4CD5_AAAB_CF9542D1540F_.wvu.FilterData" localSheetId="10" hidden="1">CHL!$A$9:$J$9</definedName>
    <definedName name="Z_C00304E5_BAC8_4C34_B3D2_AD7EACE0CB92_.wvu.FilterData" localSheetId="10" hidden="1">CHL!$A$9:$J$9</definedName>
    <definedName name="Z_C6EA2456_9077_41F6_8AD1_2B98609E6968_.wvu.FilterData" localSheetId="10" hidden="1">CHL!$A$9:$J$9</definedName>
    <definedName name="Z_CEA7FD87_719A_426A_B06E_9D4E99783EED_.wvu.FilterData" localSheetId="10" hidden="1">CHL!$A$9:$J$9</definedName>
    <definedName name="Z_D73C7D54_4891_4237_9750_225D2462AB34_.wvu.FilterData" localSheetId="10" hidden="1">CHL!$A$9:$J$9</definedName>
    <definedName name="Z_D73C7D54_4891_4237_9750_225D2462AB34_.wvu.Rows" localSheetId="9" hidden="1">'CVX1'!$11:$11,'CVX1'!#REF!</definedName>
    <definedName name="Z_D7835D66_B13D_4A90_85BF_DC3ACE120431_.wvu.FilterData" localSheetId="10" hidden="1">CHL!$A$9:$J$9</definedName>
    <definedName name="Z_DB8C7FDF_A076_429E_9C69_19F5346810D2_.wvu.FilterData" localSheetId="10" hidden="1">CHL!$A$9:$J$9</definedName>
  </definedNames>
  <calcPr calcId="191029"/>
  <customWorkbookViews>
    <customWorkbookView name="Vu Bich Ngoc (VN) - Personal View" guid="{035FD7B7-E407-47C6-82D2-F16A7036DEE3}" mergeInterval="0" personalView="1" maximized="1" xWindow="-8" yWindow="-8" windowWidth="1936" windowHeight="1056" activeSheetId="9"/>
    <customWorkbookView name="ntlinh - Personal View" guid="{D73C7D54-4891-4237-9750-225D2462AB34}" mergeInterval="0" personalView="1" maximized="1" xWindow="-11" yWindow="-11" windowWidth="2182" windowHeight="1402" activeSheetId="8"/>
    <customWorkbookView name="Nguyen Vu Bich Ngoc (VN) - Personal View" guid="{77C6715E-78A8-45AF-BBE5-55C648F3FD39}" mergeInterval="0" personalView="1" maximized="1" xWindow="-8" yWindow="-8" windowWidth="1936" windowHeight="1056" activeSheetId="8"/>
    <customWorkbookView name="Ngo My Nhi - Personal View" guid="{C6EA2456-9077-41F6-8AD1-2B98609E6968}" mergeInterval="0" personalView="1" maximized="1" xWindow="-9" yWindow="-9" windowWidth="1938" windowHeight="1048" activeSheetId="3"/>
    <customWorkbookView name="Nguyen Phuong Quynh (VN) - Personal View" guid="{36EED012-CDEF-4DC1-8A77-CC61E5DDA9AF}" mergeInterval="0" personalView="1" maximized="1" xWindow="-8" yWindow="-8" windowWidth="1936" windowHeight="1056" activeSheetId="5"/>
    <customWorkbookView name="Huynh Van Khanh (VN) - Personal View" guid="{6D779134-8889-443F-9ACA-8D735092180D}" mergeInterval="0" personalView="1" maximized="1" xWindow="-8" yWindow="-8" windowWidth="1936" windowHeight="1056" activeSheetId="1"/>
    <customWorkbookView name="Tran Thao Hien (VN) - Personal View" guid="{DB8C7FDF-A076-429E-9C69-19F5346810D2}" personalView="1" minimized="1" windowWidth="0" windowHeight="0" activeSheetId="5"/>
    <customWorkbookView name="Truong Thi Huynh Nhu (VN) - Personal View" guid="{4BAB3EE4-9C54-4B90-B433-C200B8083694}" personalView="1" maximized="1" xWindow="-8" yWindow="-8" windowWidth="1936" windowHeight="1056" activeSheetId="1"/>
    <customWorkbookView name="Cosco02 - Personal View" guid="{A0571078-F8D9-4419-99DA-CC05A0A8884F}" personalView="1" maximized="1" xWindow="1" yWindow="1" windowWidth="1440" windowHeight="670" activeSheetId="1"/>
    <customWorkbookView name="tcvan - Personal View" guid="{23D6460C-E645-4432-B260-E5EED77E92F3}" personalView="1" maximized="1" xWindow="1" yWindow="1" windowWidth="1916" windowHeight="850" activeSheetId="11"/>
    <customWorkbookView name="ndthuy - Personal View" guid="{CEA7FD87-719A-426A-B06E-9D4E99783EED}" personalView="1" maximized="1" xWindow="-8" yWindow="-8" windowWidth="1936" windowHeight="1056" activeSheetId="13"/>
    <customWorkbookView name="Admin - Personal View" guid="{88931C49-9137-4FED-AEBA-55DC84EE773E}" personalView="1" maximized="1" xWindow="-8" yWindow="-8" windowWidth="1936" windowHeight="1056" activeSheetId="9"/>
    <customWorkbookView name="hvkhanh - Personal View" guid="{D7835D66-B13D-4A90-85BF-DC3ACE120431}" personalView="1" maximized="1" xWindow="-8" yWindow="-8" windowWidth="1936" windowHeight="1056" activeSheetId="14"/>
    <customWorkbookView name="Nguyen Thi Loan (VN) - Personal View" guid="{93A7AE30-CF2C-4CF1-930B-9425B5F5817D}" personalView="1" maximized="1" xWindow="-8" yWindow="-8" windowWidth="1936" windowHeight="1056" activeSheetId="6"/>
    <customWorkbookView name="Nguyen Thi Diem Thuy (VN) - Personal View" guid="{C00304E5-BAC8-4C34-B3D2-AD7EACE0CB92}" personalView="1" maximized="1" xWindow="-8" yWindow="-8" windowWidth="1936" windowHeight="1056" activeSheetId="8"/>
    <customWorkbookView name="nttruc - Personal View" guid="{B9C309E4-7299-4CD5-AAAB-CF9542D1540F}" personalView="1" maximized="1" xWindow="-8" yWindow="-8" windowWidth="1936" windowHeight="1056" activeSheetId="10"/>
    <customWorkbookView name="Do Ngoc Minh Quan (VN) - Personal View" guid="{3E9A2BAE-164D-47A0-8104-C7D4E0A4EAEF}" mergeInterval="0" personalView="1" maximized="1" xWindow="-8" yWindow="-8" windowWidth="1936" windowHeight="1056" activeSheetId="5"/>
    <customWorkbookView name="thinh - Personal View" guid="{3DA74F3E-F145-470D-BDA0-4288A858AFDF}" mergeInterval="0" personalView="1" maximized="1" xWindow="-8" yWindow="-8" windowWidth="1382" windowHeight="744" activeSheetId="16"/>
    <customWorkbookView name="Le Trong Duc (VN) - Personal View" guid="{8E2DF192-20FD-40DB-8385-493ED9B1C2BF}" mergeInterval="0" personalView="1" maximized="1" xWindow="-8" yWindow="-8" windowWidth="1936" windowHeight="1056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7" l="1"/>
  <c r="D16" i="27"/>
  <c r="E14" i="27"/>
  <c r="D14" i="27"/>
  <c r="E12" i="27"/>
  <c r="D12" i="27"/>
  <c r="E12" i="26"/>
  <c r="D12" i="26"/>
  <c r="F12" i="15"/>
  <c r="E11" i="15"/>
  <c r="F10" i="15"/>
  <c r="E9" i="15"/>
  <c r="F8" i="15"/>
  <c r="D11" i="3" l="1"/>
  <c r="A55" i="16" l="1"/>
  <c r="A57" i="16"/>
  <c r="D10" i="3"/>
  <c r="H11" i="8"/>
  <c r="D15" i="30" l="1"/>
  <c r="C16" i="30" l="1"/>
  <c r="E6" i="30"/>
  <c r="C17" i="30" l="1"/>
  <c r="D17" i="30" s="1"/>
  <c r="D16" i="30"/>
  <c r="C18" i="30"/>
  <c r="D10" i="11"/>
  <c r="B43" i="16"/>
  <c r="A43" i="16"/>
  <c r="C19" i="30" l="1"/>
  <c r="D19" i="30" s="1"/>
  <c r="D18" i="30"/>
  <c r="B57" i="16"/>
  <c r="B53" i="16"/>
  <c r="A53" i="16"/>
  <c r="B49" i="16"/>
  <c r="A49" i="16"/>
  <c r="B45" i="16"/>
  <c r="A45" i="16"/>
  <c r="D41" i="16"/>
  <c r="B41" i="16"/>
  <c r="A41" i="16"/>
  <c r="F9" i="28"/>
  <c r="E9" i="28"/>
  <c r="D9" i="28"/>
  <c r="G52" i="5"/>
  <c r="F52" i="5"/>
  <c r="E52" i="5"/>
  <c r="H45" i="16" l="1"/>
  <c r="I45" i="16" s="1"/>
  <c r="H44" i="16"/>
  <c r="I44" i="16" s="1"/>
  <c r="H43" i="16"/>
  <c r="I43" i="16" s="1"/>
  <c r="I41" i="16"/>
  <c r="I40" i="16"/>
  <c r="I39" i="16"/>
  <c r="I12" i="6"/>
  <c r="H12" i="6"/>
  <c r="G12" i="6"/>
  <c r="F12" i="6"/>
  <c r="E12" i="6"/>
  <c r="D12" i="6"/>
  <c r="H49" i="16" l="1"/>
  <c r="H53" i="16" s="1"/>
  <c r="H48" i="16"/>
  <c r="I48" i="16" s="1"/>
  <c r="H47" i="16"/>
  <c r="H52" i="16"/>
  <c r="I49" i="16"/>
  <c r="I53" i="16" l="1"/>
  <c r="H57" i="16"/>
  <c r="I57" i="16" s="1"/>
  <c r="I47" i="16"/>
  <c r="H51" i="16"/>
  <c r="H56" i="16"/>
  <c r="I56" i="16" s="1"/>
  <c r="I52" i="16"/>
  <c r="H55" i="16" l="1"/>
  <c r="I55" i="16" s="1"/>
  <c r="I51" i="16"/>
  <c r="B55" i="16"/>
  <c r="B51" i="16"/>
  <c r="A51" i="16"/>
  <c r="D39" i="16"/>
  <c r="B47" i="16"/>
  <c r="A47" i="16"/>
  <c r="B39" i="16"/>
  <c r="A39" i="16"/>
  <c r="C10" i="28"/>
  <c r="F10" i="28" l="1"/>
  <c r="E10" i="28"/>
  <c r="D10" i="28"/>
  <c r="C11" i="28"/>
  <c r="C12" i="28" l="1"/>
  <c r="F12" i="28" s="1"/>
  <c r="E11" i="28"/>
  <c r="D11" i="28"/>
  <c r="F11" i="28"/>
  <c r="D12" i="28" l="1"/>
  <c r="E12" i="28"/>
  <c r="C13" i="28"/>
  <c r="B89" i="24"/>
  <c r="A89" i="24"/>
  <c r="F13" i="28" l="1"/>
  <c r="D13" i="28"/>
  <c r="E13" i="28"/>
  <c r="C13" i="27"/>
  <c r="C14" i="27" l="1"/>
  <c r="C13" i="6"/>
  <c r="D13" i="6" l="1"/>
  <c r="H13" i="6"/>
  <c r="F13" i="6"/>
  <c r="E13" i="6"/>
  <c r="G13" i="6"/>
  <c r="I13" i="6"/>
  <c r="C15" i="27"/>
  <c r="C14" i="6"/>
  <c r="H14" i="6" l="1"/>
  <c r="E14" i="6"/>
  <c r="I14" i="6"/>
  <c r="G14" i="6"/>
  <c r="F14" i="6"/>
  <c r="D14" i="6"/>
  <c r="C15" i="6"/>
  <c r="C16" i="27"/>
  <c r="C17" i="27" s="1"/>
  <c r="D15" i="6" l="1"/>
  <c r="F15" i="6"/>
  <c r="I15" i="6"/>
  <c r="G15" i="6"/>
  <c r="H15" i="6"/>
  <c r="E15" i="6"/>
  <c r="C16" i="6"/>
  <c r="K31" i="19"/>
  <c r="H35" i="19"/>
  <c r="K35" i="19" s="1"/>
  <c r="G16" i="6" l="1"/>
  <c r="H16" i="6"/>
  <c r="F16" i="6"/>
  <c r="E16" i="6"/>
  <c r="D16" i="6"/>
  <c r="I16" i="6"/>
  <c r="H39" i="19"/>
  <c r="K39" i="19" l="1"/>
  <c r="H43" i="19"/>
  <c r="C11" i="9"/>
  <c r="K43" i="19" l="1"/>
  <c r="H47" i="19"/>
  <c r="K47" i="19" s="1"/>
  <c r="C12" i="9"/>
  <c r="D11" i="9"/>
  <c r="F11" i="9"/>
  <c r="I11" i="9"/>
  <c r="H11" i="9"/>
  <c r="G11" i="9"/>
  <c r="E11" i="9"/>
  <c r="L48" i="25"/>
  <c r="K47" i="25"/>
  <c r="J47" i="25"/>
  <c r="M46" i="25"/>
  <c r="I46" i="25"/>
  <c r="M45" i="25"/>
  <c r="I45" i="25"/>
  <c r="H52" i="25"/>
  <c r="H56" i="25" s="1"/>
  <c r="D12" i="9" l="1"/>
  <c r="E12" i="9"/>
  <c r="F12" i="9"/>
  <c r="C13" i="9"/>
  <c r="H12" i="9"/>
  <c r="G12" i="9"/>
  <c r="I12" i="9"/>
  <c r="H60" i="25"/>
  <c r="L56" i="25"/>
  <c r="L52" i="25"/>
  <c r="D48" i="25"/>
  <c r="F48" i="25" s="1"/>
  <c r="B64" i="25"/>
  <c r="A64" i="25"/>
  <c r="B60" i="25"/>
  <c r="A60" i="25"/>
  <c r="B56" i="25"/>
  <c r="A56" i="25"/>
  <c r="B52" i="25"/>
  <c r="A52" i="25"/>
  <c r="B48" i="25"/>
  <c r="A48" i="25"/>
  <c r="B55" i="25"/>
  <c r="A55" i="25"/>
  <c r="B51" i="25"/>
  <c r="A51" i="25"/>
  <c r="D47" i="25"/>
  <c r="F47" i="25" s="1"/>
  <c r="B47" i="25"/>
  <c r="A47" i="25"/>
  <c r="B62" i="25"/>
  <c r="A62" i="25"/>
  <c r="B58" i="25"/>
  <c r="A58" i="25"/>
  <c r="B50" i="25"/>
  <c r="A50" i="25"/>
  <c r="D46" i="25"/>
  <c r="F46" i="25" s="1"/>
  <c r="B46" i="25"/>
  <c r="A46" i="25"/>
  <c r="H51" i="25"/>
  <c r="H50" i="25"/>
  <c r="H49" i="25"/>
  <c r="G13" i="9" l="1"/>
  <c r="D13" i="9"/>
  <c r="F13" i="9"/>
  <c r="C14" i="9"/>
  <c r="C15" i="9" s="1"/>
  <c r="E13" i="9"/>
  <c r="I13" i="9"/>
  <c r="H13" i="9"/>
  <c r="D50" i="25"/>
  <c r="F50" i="25" s="1"/>
  <c r="L60" i="25"/>
  <c r="H64" i="25"/>
  <c r="L64" i="25" s="1"/>
  <c r="J51" i="25"/>
  <c r="K51" i="25"/>
  <c r="H54" i="25"/>
  <c r="H58" i="25" s="1"/>
  <c r="I50" i="25"/>
  <c r="M50" i="25"/>
  <c r="H53" i="25"/>
  <c r="H57" i="25" s="1"/>
  <c r="M49" i="25"/>
  <c r="I49" i="25"/>
  <c r="D52" i="25"/>
  <c r="D51" i="25"/>
  <c r="H55" i="25"/>
  <c r="H15" i="9" l="1"/>
  <c r="G15" i="9"/>
  <c r="F15" i="9"/>
  <c r="E15" i="9"/>
  <c r="I15" i="9"/>
  <c r="D15" i="9"/>
  <c r="H14" i="9"/>
  <c r="D14" i="9"/>
  <c r="G14" i="9"/>
  <c r="I14" i="9"/>
  <c r="F14" i="9"/>
  <c r="E14" i="9"/>
  <c r="D54" i="25"/>
  <c r="F54" i="25" s="1"/>
  <c r="K55" i="25"/>
  <c r="J55" i="25"/>
  <c r="I58" i="25"/>
  <c r="M58" i="25"/>
  <c r="I54" i="25"/>
  <c r="M54" i="25"/>
  <c r="I57" i="25"/>
  <c r="M57" i="25"/>
  <c r="I53" i="25"/>
  <c r="M53" i="25"/>
  <c r="F52" i="25"/>
  <c r="D56" i="25"/>
  <c r="F51" i="25"/>
  <c r="D55" i="25"/>
  <c r="H61" i="25"/>
  <c r="H62" i="25"/>
  <c r="H59" i="25"/>
  <c r="D58" i="25" l="1"/>
  <c r="F58" i="25" s="1"/>
  <c r="J59" i="25"/>
  <c r="K59" i="25"/>
  <c r="M62" i="25"/>
  <c r="I62" i="25"/>
  <c r="M61" i="25"/>
  <c r="I61" i="25"/>
  <c r="F56" i="25"/>
  <c r="D60" i="25"/>
  <c r="F55" i="25"/>
  <c r="D59" i="25"/>
  <c r="H63" i="25"/>
  <c r="D62" i="25" l="1"/>
  <c r="F62" i="25" s="1"/>
  <c r="K63" i="25"/>
  <c r="J63" i="25"/>
  <c r="F60" i="25"/>
  <c r="D64" i="25"/>
  <c r="F64" i="25" s="1"/>
  <c r="F59" i="25"/>
  <c r="D63" i="25"/>
  <c r="F63" i="25" s="1"/>
  <c r="C11" i="24"/>
  <c r="C12" i="24" l="1"/>
  <c r="C13" i="26"/>
  <c r="C27" i="13"/>
  <c r="E13" i="26" l="1"/>
  <c r="C14" i="26"/>
  <c r="C15" i="26" s="1"/>
  <c r="C13" i="24"/>
  <c r="D12" i="24"/>
  <c r="C28" i="13"/>
  <c r="E27" i="13"/>
  <c r="H27" i="13"/>
  <c r="D13" i="26"/>
  <c r="C16" i="26" l="1"/>
  <c r="C17" i="26" s="1"/>
  <c r="E15" i="26"/>
  <c r="D15" i="26"/>
  <c r="C14" i="24"/>
  <c r="D13" i="24"/>
  <c r="E14" i="26"/>
  <c r="D14" i="26"/>
  <c r="C29" i="13"/>
  <c r="F28" i="13"/>
  <c r="D14" i="24" l="1"/>
  <c r="C30" i="13"/>
  <c r="C31" i="13" s="1"/>
  <c r="G29" i="13"/>
  <c r="D29" i="13"/>
  <c r="I29" i="13"/>
  <c r="D16" i="26"/>
  <c r="E16" i="26"/>
  <c r="H16" i="25"/>
  <c r="L16" i="25" s="1"/>
  <c r="H15" i="25"/>
  <c r="I15" i="25" s="1"/>
  <c r="H14" i="25"/>
  <c r="K14" i="25" s="1"/>
  <c r="M12" i="25"/>
  <c r="L12" i="25"/>
  <c r="K12" i="25"/>
  <c r="J12" i="25"/>
  <c r="I12" i="25"/>
  <c r="I11" i="25"/>
  <c r="M10" i="25"/>
  <c r="L10" i="25"/>
  <c r="K10" i="25"/>
  <c r="I10" i="25"/>
  <c r="I4" i="25"/>
  <c r="I31" i="13" l="1"/>
  <c r="F31" i="13"/>
  <c r="G31" i="13"/>
  <c r="H30" i="13"/>
  <c r="E30" i="13"/>
  <c r="G30" i="13"/>
  <c r="D17" i="26"/>
  <c r="E17" i="26"/>
  <c r="I16" i="25"/>
  <c r="M16" i="25"/>
  <c r="H19" i="25"/>
  <c r="I19" i="25" s="1"/>
  <c r="H20" i="25"/>
  <c r="I20" i="25" s="1"/>
  <c r="L14" i="25"/>
  <c r="J16" i="25"/>
  <c r="M14" i="25"/>
  <c r="K16" i="25"/>
  <c r="H18" i="25"/>
  <c r="H23" i="25" l="1"/>
  <c r="H27" i="25" s="1"/>
  <c r="J20" i="25"/>
  <c r="K20" i="25"/>
  <c r="M20" i="25"/>
  <c r="L20" i="25"/>
  <c r="H24" i="25"/>
  <c r="M24" i="25"/>
  <c r="L24" i="25"/>
  <c r="K24" i="25"/>
  <c r="J24" i="25"/>
  <c r="H28" i="25"/>
  <c r="I24" i="25"/>
  <c r="H22" i="25"/>
  <c r="I18" i="25"/>
  <c r="K18" i="25"/>
  <c r="L18" i="25"/>
  <c r="M18" i="25"/>
  <c r="I23" i="25" l="1"/>
  <c r="H26" i="25"/>
  <c r="L22" i="25"/>
  <c r="K22" i="25"/>
  <c r="M22" i="25"/>
  <c r="I27" i="25"/>
  <c r="M28" i="25"/>
  <c r="L28" i="25"/>
  <c r="K28" i="25"/>
  <c r="J28" i="25"/>
  <c r="I28" i="25"/>
  <c r="K26" i="25" l="1"/>
  <c r="M26" i="25"/>
  <c r="L26" i="25"/>
  <c r="K55" i="19" l="1"/>
  <c r="J79" i="24" l="1"/>
  <c r="A31" i="21" l="1"/>
  <c r="B31" i="21"/>
  <c r="C31" i="21"/>
  <c r="D31" i="21"/>
  <c r="D37" i="21" s="1"/>
  <c r="E31" i="21"/>
  <c r="A37" i="21"/>
  <c r="B37" i="21"/>
  <c r="A43" i="21"/>
  <c r="B43" i="21"/>
  <c r="A49" i="21"/>
  <c r="B49" i="21"/>
  <c r="I29" i="19"/>
  <c r="I30" i="19"/>
  <c r="I34" i="19" s="1"/>
  <c r="I38" i="19" s="1"/>
  <c r="I42" i="19" s="1"/>
  <c r="I46" i="19" s="1"/>
  <c r="H33" i="19"/>
  <c r="I33" i="19" s="1"/>
  <c r="H34" i="19"/>
  <c r="H38" i="19" s="1"/>
  <c r="H42" i="19" s="1"/>
  <c r="H46" i="19" s="1"/>
  <c r="I54" i="19"/>
  <c r="H58" i="19"/>
  <c r="I58" i="19" s="1"/>
  <c r="H59" i="19"/>
  <c r="H63" i="19" s="1"/>
  <c r="H60" i="19"/>
  <c r="H64" i="19" s="1"/>
  <c r="H68" i="19" s="1"/>
  <c r="H72" i="19" s="1"/>
  <c r="H61" i="19"/>
  <c r="H65" i="19" s="1"/>
  <c r="H69" i="19" s="1"/>
  <c r="H73" i="19" s="1"/>
  <c r="K59" i="19" l="1"/>
  <c r="H37" i="19"/>
  <c r="I37" i="19" s="1"/>
  <c r="D43" i="21"/>
  <c r="F37" i="21"/>
  <c r="F31" i="21"/>
  <c r="H62" i="19"/>
  <c r="H67" i="19" l="1"/>
  <c r="K63" i="19"/>
  <c r="H41" i="19"/>
  <c r="I41" i="19" s="1"/>
  <c r="F43" i="21"/>
  <c r="D49" i="21"/>
  <c r="I62" i="19"/>
  <c r="H66" i="19"/>
  <c r="H45" i="19" l="1"/>
  <c r="I45" i="19" s="1"/>
  <c r="H71" i="19"/>
  <c r="K71" i="19" s="1"/>
  <c r="K67" i="19"/>
  <c r="F49" i="21"/>
  <c r="D55" i="21"/>
  <c r="I66" i="19"/>
  <c r="H70" i="19"/>
  <c r="I70" i="19" l="1"/>
  <c r="D8" i="15" l="1"/>
  <c r="C9" i="14"/>
  <c r="D9" i="14" s="1"/>
  <c r="C9" i="15" l="1"/>
  <c r="C10" i="15" l="1"/>
  <c r="C11" i="15" s="1"/>
  <c r="C12" i="15" s="1"/>
  <c r="D12" i="15" s="1"/>
  <c r="D9" i="15"/>
  <c r="D11" i="15" l="1"/>
  <c r="D10" i="15"/>
  <c r="B42" i="21"/>
  <c r="A42" i="21"/>
  <c r="B52" i="21" l="1"/>
  <c r="A52" i="21"/>
  <c r="B46" i="21"/>
  <c r="A46" i="21"/>
  <c r="B40" i="21"/>
  <c r="A40" i="21"/>
  <c r="D34" i="21"/>
  <c r="B34" i="21"/>
  <c r="A34" i="21"/>
  <c r="D40" i="21" l="1"/>
  <c r="F34" i="21"/>
  <c r="A30" i="21"/>
  <c r="E41" i="8"/>
  <c r="D41" i="8"/>
  <c r="C12" i="8"/>
  <c r="C53" i="5"/>
  <c r="H12" i="8" l="1"/>
  <c r="G12" i="8"/>
  <c r="G53" i="5"/>
  <c r="E53" i="5"/>
  <c r="F53" i="5"/>
  <c r="D12" i="8"/>
  <c r="E12" i="8"/>
  <c r="F12" i="8"/>
  <c r="C13" i="8"/>
  <c r="H13" i="8" s="1"/>
  <c r="F40" i="21"/>
  <c r="D46" i="21"/>
  <c r="C54" i="5"/>
  <c r="E54" i="5" l="1"/>
  <c r="G54" i="5"/>
  <c r="F54" i="5"/>
  <c r="D13" i="8"/>
  <c r="E13" i="8"/>
  <c r="F13" i="8"/>
  <c r="G13" i="8"/>
  <c r="C14" i="8"/>
  <c r="H14" i="8" s="1"/>
  <c r="D52" i="21"/>
  <c r="F52" i="21" s="1"/>
  <c r="F46" i="21"/>
  <c r="C55" i="5"/>
  <c r="G55" i="5" l="1"/>
  <c r="E55" i="5"/>
  <c r="F55" i="5"/>
  <c r="C15" i="8"/>
  <c r="D14" i="8"/>
  <c r="E14" i="8"/>
  <c r="F14" i="8"/>
  <c r="G14" i="8"/>
  <c r="C56" i="5"/>
  <c r="H84" i="24"/>
  <c r="B55" i="21"/>
  <c r="A55" i="21"/>
  <c r="B102" i="24"/>
  <c r="A102" i="24"/>
  <c r="B96" i="24"/>
  <c r="A96" i="24"/>
  <c r="B90" i="24"/>
  <c r="A90" i="24"/>
  <c r="B84" i="24"/>
  <c r="A84" i="24"/>
  <c r="F78" i="24"/>
  <c r="E78" i="24"/>
  <c r="D78" i="24"/>
  <c r="D84" i="24" s="1"/>
  <c r="F84" i="24" s="1"/>
  <c r="C78" i="24"/>
  <c r="B78" i="24"/>
  <c r="A78" i="24"/>
  <c r="D44" i="16"/>
  <c r="F40" i="16"/>
  <c r="B36" i="21"/>
  <c r="A36" i="21"/>
  <c r="G56" i="5" l="1"/>
  <c r="F56" i="5"/>
  <c r="E56" i="5"/>
  <c r="D15" i="8"/>
  <c r="E15" i="8"/>
  <c r="F15" i="8"/>
  <c r="G15" i="8"/>
  <c r="C57" i="5"/>
  <c r="D90" i="24"/>
  <c r="D96" i="24" s="1"/>
  <c r="D102" i="24" s="1"/>
  <c r="D48" i="16"/>
  <c r="F48" i="16" s="1"/>
  <c r="F44" i="16"/>
  <c r="E57" i="5" l="1"/>
  <c r="G57" i="5"/>
  <c r="F57" i="5"/>
  <c r="F102" i="24"/>
  <c r="D52" i="16"/>
  <c r="F96" i="24"/>
  <c r="F90" i="24"/>
  <c r="F55" i="21" l="1"/>
  <c r="F52" i="16"/>
  <c r="D56" i="16"/>
  <c r="C10" i="14"/>
  <c r="D10" i="14" s="1"/>
  <c r="C11" i="11" l="1"/>
  <c r="D11" i="11" s="1"/>
  <c r="F56" i="16"/>
  <c r="C11" i="14"/>
  <c r="D11" i="14" s="1"/>
  <c r="C12" i="11" l="1"/>
  <c r="D12" i="11" s="1"/>
  <c r="L34" i="21"/>
  <c r="K33" i="21"/>
  <c r="K32" i="21"/>
  <c r="K31" i="21"/>
  <c r="H40" i="21"/>
  <c r="H46" i="21" s="1"/>
  <c r="H52" i="21" s="1"/>
  <c r="L52" i="21" s="1"/>
  <c r="H39" i="21"/>
  <c r="H45" i="21" s="1"/>
  <c r="H51" i="21" s="1"/>
  <c r="H57" i="21" s="1"/>
  <c r="H38" i="21"/>
  <c r="H44" i="21" s="1"/>
  <c r="H50" i="21" s="1"/>
  <c r="H56" i="21" s="1"/>
  <c r="H37" i="21"/>
  <c r="H43" i="21" s="1"/>
  <c r="H49" i="21" s="1"/>
  <c r="H55" i="21" s="1"/>
  <c r="C13" i="11" l="1"/>
  <c r="K55" i="21"/>
  <c r="L40" i="21"/>
  <c r="L46" i="21"/>
  <c r="K45" i="21"/>
  <c r="K39" i="21"/>
  <c r="K51" i="21"/>
  <c r="K57" i="21"/>
  <c r="K56" i="21"/>
  <c r="K50" i="21"/>
  <c r="K38" i="21"/>
  <c r="K44" i="21"/>
  <c r="K37" i="21"/>
  <c r="K43" i="21"/>
  <c r="K49" i="21"/>
  <c r="H58" i="21"/>
  <c r="C14" i="11" l="1"/>
  <c r="D13" i="11"/>
  <c r="L58" i="21"/>
  <c r="A36" i="17"/>
  <c r="C15" i="11" l="1"/>
  <c r="D15" i="11" s="1"/>
  <c r="D14" i="11"/>
  <c r="C25" i="8"/>
  <c r="C12" i="14" l="1"/>
  <c r="D12" i="14" s="1"/>
  <c r="B54" i="21" l="1"/>
  <c r="A54" i="21"/>
  <c r="B48" i="21"/>
  <c r="A48" i="21"/>
  <c r="B30" i="21"/>
  <c r="E24" i="8" l="1"/>
  <c r="D24" i="8"/>
  <c r="C26" i="8" l="1"/>
  <c r="C27" i="8" s="1"/>
  <c r="C54" i="8"/>
  <c r="C42" i="8"/>
  <c r="E42" i="8" l="1"/>
  <c r="D42" i="8"/>
  <c r="C43" i="8"/>
  <c r="C28" i="8"/>
  <c r="C55" i="8"/>
  <c r="C56" i="8" s="1"/>
  <c r="E43" i="8" l="1"/>
  <c r="D43" i="8"/>
  <c r="C44" i="8"/>
  <c r="C45" i="8" s="1"/>
  <c r="C57" i="8"/>
  <c r="E56" i="8"/>
  <c r="D56" i="8"/>
  <c r="D55" i="8"/>
  <c r="E55" i="8"/>
  <c r="E45" i="8" l="1"/>
  <c r="D45" i="8"/>
  <c r="E44" i="8"/>
  <c r="D44" i="8"/>
  <c r="C46" i="8"/>
  <c r="D57" i="8"/>
  <c r="E57" i="8"/>
  <c r="H36" i="21"/>
  <c r="J36" i="21" s="1"/>
  <c r="J30" i="21"/>
  <c r="E46" i="8" l="1"/>
  <c r="D46" i="8"/>
  <c r="H42" i="21"/>
  <c r="J42" i="21" l="1"/>
  <c r="H48" i="21"/>
  <c r="H54" i="21" s="1"/>
  <c r="J54" i="21" s="1"/>
  <c r="C11" i="3"/>
  <c r="G11" i="3" l="1"/>
  <c r="F11" i="3"/>
  <c r="E11" i="3"/>
  <c r="C12" i="3"/>
  <c r="C13" i="3" s="1"/>
  <c r="J48" i="21"/>
  <c r="C14" i="3" l="1"/>
  <c r="C15" i="3" s="1"/>
  <c r="G13" i="3"/>
  <c r="F13" i="3"/>
  <c r="E13" i="3"/>
  <c r="D13" i="3"/>
  <c r="G12" i="3"/>
  <c r="F12" i="3"/>
  <c r="D12" i="3"/>
  <c r="E12" i="3"/>
  <c r="H53" i="24"/>
  <c r="H57" i="24" s="1"/>
  <c r="H61" i="24" s="1"/>
  <c r="H65" i="24" s="1"/>
  <c r="G15" i="3" l="1"/>
  <c r="F15" i="3"/>
  <c r="D15" i="3"/>
  <c r="E15" i="3"/>
  <c r="E14" i="3"/>
  <c r="G14" i="3"/>
  <c r="F14" i="3"/>
  <c r="D14" i="3"/>
  <c r="C26" i="5"/>
  <c r="C27" i="5" l="1"/>
  <c r="C28" i="5" s="1"/>
  <c r="E26" i="5"/>
  <c r="D26" i="5"/>
  <c r="C12" i="13"/>
  <c r="E12" i="13" s="1"/>
  <c r="C29" i="5" l="1"/>
  <c r="E28" i="5"/>
  <c r="D28" i="5"/>
  <c r="E11" i="13"/>
  <c r="G11" i="13"/>
  <c r="H12" i="13"/>
  <c r="C13" i="13"/>
  <c r="E27" i="5"/>
  <c r="D27" i="5"/>
  <c r="D13" i="13" l="1"/>
  <c r="C14" i="13"/>
  <c r="C15" i="13" s="1"/>
  <c r="H13" i="13"/>
  <c r="E29" i="5"/>
  <c r="D29" i="5"/>
  <c r="H36" i="23"/>
  <c r="H40" i="23" s="1"/>
  <c r="H33" i="23"/>
  <c r="H37" i="23" s="1"/>
  <c r="H15" i="13" l="1"/>
  <c r="E15" i="13"/>
  <c r="G14" i="13"/>
  <c r="E14" i="13"/>
  <c r="H41" i="23"/>
  <c r="D79" i="24" l="1"/>
  <c r="D77" i="24"/>
  <c r="B16" i="23"/>
  <c r="A16" i="23"/>
  <c r="B19" i="16"/>
  <c r="A20" i="16"/>
  <c r="B97" i="24" l="1"/>
  <c r="D91" i="24"/>
  <c r="F91" i="24" s="1"/>
  <c r="D97" i="24"/>
  <c r="F97" i="24" s="1"/>
  <c r="D83" i="24"/>
  <c r="F83" i="24" s="1"/>
  <c r="D85" i="24"/>
  <c r="F85" i="24" s="1"/>
  <c r="A97" i="24" l="1"/>
  <c r="B58" i="21" l="1"/>
  <c r="A58" i="21"/>
  <c r="B103" i="24" l="1"/>
  <c r="A103" i="24" l="1"/>
  <c r="G12" i="23" l="1"/>
  <c r="H45" i="23"/>
  <c r="B29" i="24"/>
  <c r="A29" i="24"/>
  <c r="D10" i="23"/>
  <c r="B20" i="23"/>
  <c r="B18" i="23"/>
  <c r="B14" i="23"/>
  <c r="A20" i="23"/>
  <c r="A18" i="23"/>
  <c r="A14" i="23"/>
  <c r="B12" i="23"/>
  <c r="A12" i="23"/>
  <c r="B10" i="23"/>
  <c r="A10" i="23"/>
  <c r="D10" i="21"/>
  <c r="E10" i="21" s="1"/>
  <c r="B20" i="21"/>
  <c r="B18" i="21"/>
  <c r="B16" i="21"/>
  <c r="B14" i="21"/>
  <c r="B12" i="21"/>
  <c r="B10" i="21"/>
  <c r="A20" i="21"/>
  <c r="A18" i="21"/>
  <c r="A16" i="21"/>
  <c r="A14" i="21"/>
  <c r="A12" i="21"/>
  <c r="A10" i="21"/>
  <c r="B19" i="19"/>
  <c r="A19" i="19"/>
  <c r="B17" i="19"/>
  <c r="A17" i="19"/>
  <c r="B15" i="19"/>
  <c r="A15" i="19"/>
  <c r="B13" i="19"/>
  <c r="A13" i="19"/>
  <c r="B11" i="19"/>
  <c r="A11" i="19"/>
  <c r="C9" i="19"/>
  <c r="D9" i="19" s="1"/>
  <c r="B9" i="19"/>
  <c r="A9" i="19"/>
  <c r="B39" i="24" l="1"/>
  <c r="B37" i="24"/>
  <c r="A39" i="24"/>
  <c r="A37" i="24"/>
  <c r="B33" i="24"/>
  <c r="A33" i="24"/>
  <c r="B31" i="24"/>
  <c r="A31" i="24"/>
  <c r="D29" i="24"/>
  <c r="F79" i="24"/>
  <c r="F77" i="24"/>
  <c r="B25" i="16"/>
  <c r="A26" i="16"/>
  <c r="B22" i="16"/>
  <c r="A23" i="16"/>
  <c r="B16" i="16"/>
  <c r="A17" i="16"/>
  <c r="B13" i="16"/>
  <c r="A14" i="16"/>
  <c r="D11" i="16"/>
  <c r="E11" i="16" s="1"/>
  <c r="E14" i="16" s="1"/>
  <c r="E17" i="16" s="1"/>
  <c r="E20" i="16" s="1"/>
  <c r="E23" i="16" s="1"/>
  <c r="E26" i="16" s="1"/>
  <c r="B10" i="16"/>
  <c r="A11" i="16"/>
  <c r="H10" i="16"/>
  <c r="H11" i="16"/>
  <c r="H14" i="16" s="1"/>
  <c r="H17" i="16" s="1"/>
  <c r="H20" i="16" s="1"/>
  <c r="H23" i="16" s="1"/>
  <c r="H26" i="16" s="1"/>
  <c r="H12" i="16"/>
  <c r="H15" i="16" s="1"/>
  <c r="H18" i="16" s="1"/>
  <c r="H21" i="16" s="1"/>
  <c r="H24" i="16" s="1"/>
  <c r="H27" i="16" s="1"/>
  <c r="G13" i="16"/>
  <c r="H13" i="16" s="1"/>
  <c r="G14" i="16"/>
  <c r="G17" i="16" s="1"/>
  <c r="G20" i="16" s="1"/>
  <c r="G23" i="16" s="1"/>
  <c r="G26" i="16" s="1"/>
  <c r="G15" i="16"/>
  <c r="G18" i="16" s="1"/>
  <c r="G21" i="16" s="1"/>
  <c r="G24" i="16" s="1"/>
  <c r="G27" i="16" s="1"/>
  <c r="D45" i="16" l="1"/>
  <c r="B85" i="24"/>
  <c r="B91" i="24"/>
  <c r="B79" i="24"/>
  <c r="D30" i="21"/>
  <c r="G16" i="16"/>
  <c r="G19" i="16" s="1"/>
  <c r="H19" i="16" s="1"/>
  <c r="D14" i="16"/>
  <c r="D17" i="16" s="1"/>
  <c r="D20" i="16" s="1"/>
  <c r="D23" i="16" s="1"/>
  <c r="D26" i="16" s="1"/>
  <c r="D36" i="21" l="1"/>
  <c r="F30" i="21"/>
  <c r="F39" i="16"/>
  <c r="F43" i="16" s="1"/>
  <c r="A79" i="24"/>
  <c r="A91" i="24"/>
  <c r="A85" i="24"/>
  <c r="D49" i="16"/>
  <c r="A77" i="24"/>
  <c r="B95" i="24"/>
  <c r="B101" i="24"/>
  <c r="B83" i="24"/>
  <c r="A95" i="24"/>
  <c r="A101" i="24"/>
  <c r="A83" i="24"/>
  <c r="B77" i="24"/>
  <c r="D43" i="16"/>
  <c r="G22" i="16"/>
  <c r="H22" i="16" s="1"/>
  <c r="H16" i="16"/>
  <c r="F36" i="21" l="1"/>
  <c r="D42" i="21"/>
  <c r="G25" i="16"/>
  <c r="H25" i="16" s="1"/>
  <c r="D53" i="16"/>
  <c r="D47" i="16"/>
  <c r="D89" i="24"/>
  <c r="F89" i="24" s="1"/>
  <c r="H44" i="23"/>
  <c r="H48" i="23" s="1"/>
  <c r="G14" i="23"/>
  <c r="G16" i="23" s="1"/>
  <c r="G18" i="23" s="1"/>
  <c r="G20" i="23" s="1"/>
  <c r="H34" i="23"/>
  <c r="E10" i="12"/>
  <c r="E11" i="12" s="1"/>
  <c r="E12" i="12" s="1"/>
  <c r="E13" i="12" s="1"/>
  <c r="E14" i="12" s="1"/>
  <c r="F10" i="12"/>
  <c r="F11" i="12" s="1"/>
  <c r="F12" i="12" s="1"/>
  <c r="F13" i="12" s="1"/>
  <c r="F14" i="12" s="1"/>
  <c r="G10" i="12"/>
  <c r="G11" i="12" s="1"/>
  <c r="G12" i="12" s="1"/>
  <c r="G13" i="12" s="1"/>
  <c r="G14" i="12" s="1"/>
  <c r="H10" i="12"/>
  <c r="H11" i="12" s="1"/>
  <c r="H12" i="12" s="1"/>
  <c r="H13" i="12" s="1"/>
  <c r="H14" i="12" s="1"/>
  <c r="I10" i="12"/>
  <c r="I11" i="12" s="1"/>
  <c r="I12" i="12" s="1"/>
  <c r="I13" i="12" s="1"/>
  <c r="I14" i="12" s="1"/>
  <c r="J10" i="12"/>
  <c r="J11" i="12" s="1"/>
  <c r="J12" i="12" s="1"/>
  <c r="J13" i="12" s="1"/>
  <c r="J14" i="12" s="1"/>
  <c r="D10" i="12"/>
  <c r="D11" i="12" s="1"/>
  <c r="D12" i="12" s="1"/>
  <c r="D13" i="12" s="1"/>
  <c r="D14" i="12" s="1"/>
  <c r="D48" i="21" l="1"/>
  <c r="F48" i="21" s="1"/>
  <c r="F42" i="21"/>
  <c r="D58" i="21"/>
  <c r="D57" i="16"/>
  <c r="D51" i="16"/>
  <c r="D95" i="24"/>
  <c r="F95" i="24" s="1"/>
  <c r="F58" i="21" l="1"/>
  <c r="D54" i="21"/>
  <c r="D55" i="16"/>
  <c r="C15" i="7"/>
  <c r="D15" i="7" l="1"/>
  <c r="F54" i="21"/>
  <c r="C14" i="5" l="1"/>
  <c r="C16" i="2" l="1"/>
  <c r="E16" i="2" l="1"/>
  <c r="D16" i="2"/>
  <c r="D103" i="24" l="1"/>
  <c r="D101" i="24"/>
  <c r="H55" i="24"/>
  <c r="F41" i="16"/>
  <c r="F101" i="24" l="1"/>
  <c r="F103" i="24"/>
  <c r="C15" i="5"/>
  <c r="C16" i="5" l="1"/>
  <c r="H35" i="21"/>
  <c r="H41" i="21" s="1"/>
  <c r="H47" i="21" s="1"/>
  <c r="I29" i="21"/>
  <c r="I35" i="21" s="1"/>
  <c r="I41" i="21" s="1"/>
  <c r="I47" i="21" s="1"/>
  <c r="H11" i="21"/>
  <c r="G13" i="21"/>
  <c r="H13" i="21" s="1"/>
  <c r="I53" i="21" l="1"/>
  <c r="H53" i="21"/>
  <c r="G15" i="21"/>
  <c r="H15" i="21" s="1"/>
  <c r="G17" i="21" l="1"/>
  <c r="H17" i="21" s="1"/>
  <c r="G19" i="21" l="1"/>
  <c r="G21" i="21" s="1"/>
  <c r="H21" i="21" s="1"/>
  <c r="H19" i="21" l="1"/>
  <c r="C17" i="2"/>
  <c r="D17" i="2" l="1"/>
  <c r="E17" i="2"/>
  <c r="C18" i="2"/>
  <c r="C19" i="2" l="1"/>
  <c r="C20" i="2" s="1"/>
  <c r="E18" i="2"/>
  <c r="D18" i="2"/>
  <c r="G13" i="23"/>
  <c r="D20" i="2" l="1"/>
  <c r="E20" i="2"/>
  <c r="G27" i="13"/>
  <c r="D26" i="13"/>
  <c r="I26" i="13"/>
  <c r="G26" i="13"/>
  <c r="D19" i="2"/>
  <c r="E19" i="2"/>
  <c r="E10" i="23"/>
  <c r="I28" i="13" l="1"/>
  <c r="G28" i="13"/>
  <c r="E3" i="15"/>
  <c r="G5" i="13"/>
  <c r="C10" i="12"/>
  <c r="D5" i="12"/>
  <c r="D5" i="11"/>
  <c r="D5" i="9"/>
  <c r="C11" i="10"/>
  <c r="G5" i="10"/>
  <c r="E6" i="8"/>
  <c r="C16" i="7"/>
  <c r="F5" i="7"/>
  <c r="H4" i="6"/>
  <c r="F11" i="10" l="1"/>
  <c r="E11" i="10"/>
  <c r="D11" i="10"/>
  <c r="C17" i="7"/>
  <c r="C12" i="10"/>
  <c r="C11" i="12"/>
  <c r="C12" i="12" s="1"/>
  <c r="C13" i="12" s="1"/>
  <c r="C14" i="12" s="1"/>
  <c r="C13" i="10" l="1"/>
  <c r="E12" i="10"/>
  <c r="F12" i="10"/>
  <c r="D12" i="10"/>
  <c r="C18" i="7"/>
  <c r="H52" i="24"/>
  <c r="H56" i="24" s="1"/>
  <c r="H38" i="23"/>
  <c r="G12" i="21"/>
  <c r="G14" i="21" s="1"/>
  <c r="G16" i="21" s="1"/>
  <c r="G18" i="21" s="1"/>
  <c r="G20" i="21" s="1"/>
  <c r="H10" i="21"/>
  <c r="F13" i="10" l="1"/>
  <c r="E13" i="10"/>
  <c r="D13" i="10"/>
  <c r="C14" i="10"/>
  <c r="C15" i="10" s="1"/>
  <c r="C19" i="7"/>
  <c r="I34" i="23"/>
  <c r="H42" i="23"/>
  <c r="H46" i="23" s="1"/>
  <c r="G15" i="23"/>
  <c r="G17" i="23" s="1"/>
  <c r="G19" i="23" s="1"/>
  <c r="G21" i="23" s="1"/>
  <c r="E15" i="10" l="1"/>
  <c r="D15" i="10"/>
  <c r="F15" i="10"/>
  <c r="D14" i="10"/>
  <c r="F14" i="10"/>
  <c r="E14" i="10"/>
  <c r="C20" i="7"/>
  <c r="I46" i="23"/>
  <c r="I38" i="23"/>
  <c r="H12" i="21"/>
  <c r="H14" i="21"/>
  <c r="I42" i="23" l="1"/>
  <c r="H16" i="21"/>
  <c r="H85" i="24" l="1"/>
  <c r="H19" i="23"/>
  <c r="H15" i="23"/>
  <c r="H11" i="23"/>
  <c r="H21" i="23"/>
  <c r="H17" i="23"/>
  <c r="H13" i="23"/>
  <c r="H20" i="23"/>
  <c r="H18" i="23"/>
  <c r="H16" i="23"/>
  <c r="H14" i="23"/>
  <c r="H12" i="23"/>
  <c r="H10" i="23"/>
  <c r="H91" i="24" l="1"/>
  <c r="J85" i="24"/>
  <c r="H87" i="24"/>
  <c r="H86" i="24"/>
  <c r="H97" i="24" l="1"/>
  <c r="J91" i="24"/>
  <c r="H82" i="24"/>
  <c r="H88" i="24" s="1"/>
  <c r="H94" i="24" s="1"/>
  <c r="H100" i="24" s="1"/>
  <c r="I40" i="23"/>
  <c r="I36" i="23"/>
  <c r="I32" i="23"/>
  <c r="I44" i="23"/>
  <c r="D12" i="21"/>
  <c r="H103" i="24" l="1"/>
  <c r="J97" i="24"/>
  <c r="D14" i="21"/>
  <c r="E14" i="21" s="1"/>
  <c r="E12" i="21"/>
  <c r="I48" i="23"/>
  <c r="J103" i="24" l="1"/>
  <c r="D16" i="21"/>
  <c r="E16" i="21" s="1"/>
  <c r="D18" i="21" l="1"/>
  <c r="E18" i="21" s="1"/>
  <c r="D20" i="21" l="1"/>
  <c r="E20" i="21" s="1"/>
  <c r="H9" i="19"/>
  <c r="H6" i="21" l="1"/>
  <c r="I4" i="20"/>
  <c r="J5" i="19" l="1"/>
  <c r="H20" i="21" l="1"/>
  <c r="H18" i="21"/>
  <c r="L11" i="20"/>
  <c r="K11" i="20"/>
  <c r="J10" i="20"/>
  <c r="I10" i="20"/>
  <c r="J61" i="19"/>
  <c r="J57" i="19"/>
  <c r="J64" i="19"/>
  <c r="J56" i="19"/>
  <c r="G10" i="19"/>
  <c r="F12" i="19"/>
  <c r="F14" i="19" s="1"/>
  <c r="J60" i="19" l="1"/>
  <c r="G12" i="19"/>
  <c r="G14" i="19"/>
  <c r="F16" i="19" l="1"/>
  <c r="J68" i="19"/>
  <c r="J65" i="19"/>
  <c r="F11" i="19"/>
  <c r="H11" i="19" s="1"/>
  <c r="C11" i="19"/>
  <c r="L15" i="20"/>
  <c r="L19" i="20" s="1"/>
  <c r="L23" i="20" s="1"/>
  <c r="L27" i="20" s="1"/>
  <c r="K15" i="20"/>
  <c r="K19" i="20" s="1"/>
  <c r="K23" i="20" s="1"/>
  <c r="K27" i="20" s="1"/>
  <c r="H15" i="20"/>
  <c r="H19" i="20" s="1"/>
  <c r="H23" i="20" s="1"/>
  <c r="H27" i="20" s="1"/>
  <c r="J14" i="20"/>
  <c r="J18" i="20" s="1"/>
  <c r="J22" i="20" s="1"/>
  <c r="J26" i="20" s="1"/>
  <c r="I14" i="20"/>
  <c r="I18" i="20" s="1"/>
  <c r="I22" i="20" s="1"/>
  <c r="I26" i="20" s="1"/>
  <c r="H14" i="20"/>
  <c r="H18" i="20" s="1"/>
  <c r="H22" i="20" s="1"/>
  <c r="H26" i="20" s="1"/>
  <c r="C13" i="19" l="1"/>
  <c r="D13" i="19" s="1"/>
  <c r="D11" i="19"/>
  <c r="G16" i="19"/>
  <c r="J72" i="19"/>
  <c r="F18" i="19"/>
  <c r="J69" i="19"/>
  <c r="F13" i="19"/>
  <c r="H13" i="19" s="1"/>
  <c r="C15" i="19" l="1"/>
  <c r="D15" i="19" s="1"/>
  <c r="G18" i="19"/>
  <c r="F20" i="19"/>
  <c r="J73" i="19"/>
  <c r="F15" i="19"/>
  <c r="H15" i="19" s="1"/>
  <c r="K86" i="24"/>
  <c r="K80" i="24"/>
  <c r="I33" i="23"/>
  <c r="I29" i="23"/>
  <c r="C17" i="19" l="1"/>
  <c r="D17" i="19" s="1"/>
  <c r="G20" i="19"/>
  <c r="F17" i="19"/>
  <c r="C19" i="19" l="1"/>
  <c r="D19" i="19" s="1"/>
  <c r="H17" i="19"/>
  <c r="F19" i="19"/>
  <c r="H19" i="19" s="1"/>
  <c r="J10" i="17"/>
  <c r="I10" i="17"/>
  <c r="I30" i="23"/>
  <c r="D31" i="24"/>
  <c r="D33" i="24" s="1"/>
  <c r="D35" i="24" s="1"/>
  <c r="D37" i="24" s="1"/>
  <c r="D39" i="24" s="1"/>
  <c r="E29" i="24"/>
  <c r="E31" i="24" s="1"/>
  <c r="E33" i="24" s="1"/>
  <c r="E35" i="24" s="1"/>
  <c r="E37" i="24" s="1"/>
  <c r="E39" i="24" s="1"/>
  <c r="M87" i="24"/>
  <c r="K87" i="24"/>
  <c r="J87" i="24"/>
  <c r="K81" i="24"/>
  <c r="J81" i="24"/>
  <c r="M81" i="24"/>
  <c r="M86" i="24"/>
  <c r="J86" i="24"/>
  <c r="J80" i="24"/>
  <c r="M80" i="24"/>
  <c r="L78" i="24"/>
  <c r="I78" i="24"/>
  <c r="J78" i="24"/>
  <c r="I84" i="24"/>
  <c r="H83" i="24"/>
  <c r="I83" i="24" s="1"/>
  <c r="M77" i="24"/>
  <c r="L77" i="24"/>
  <c r="I77" i="24"/>
  <c r="I76" i="24"/>
  <c r="L76" i="24"/>
  <c r="M76" i="24"/>
  <c r="I51" i="24"/>
  <c r="K51" i="24"/>
  <c r="J49" i="24"/>
  <c r="I49" i="24"/>
  <c r="I30" i="24"/>
  <c r="H30" i="24"/>
  <c r="J29" i="24"/>
  <c r="H29" i="24"/>
  <c r="K48" i="24"/>
  <c r="I48" i="24"/>
  <c r="L83" i="24" l="1"/>
  <c r="J84" i="24"/>
  <c r="M83" i="24"/>
  <c r="L84" i="24"/>
  <c r="I37" i="23"/>
  <c r="H89" i="24"/>
  <c r="I89" i="24" s="1"/>
  <c r="H95" i="24" l="1"/>
  <c r="L89" i="24"/>
  <c r="M89" i="24"/>
  <c r="I41" i="23"/>
  <c r="F45" i="16"/>
  <c r="F49" i="16" s="1"/>
  <c r="F53" i="16" s="1"/>
  <c r="F57" i="16" s="1"/>
  <c r="F47" i="16"/>
  <c r="F51" i="16" s="1"/>
  <c r="F55" i="16" s="1"/>
  <c r="I45" i="23" l="1"/>
  <c r="H14" i="17" l="1"/>
  <c r="H18" i="17" s="1"/>
  <c r="H22" i="17" s="1"/>
  <c r="H26" i="17" s="1"/>
  <c r="H30" i="17" s="1"/>
  <c r="I14" i="17"/>
  <c r="I18" i="17" s="1"/>
  <c r="I22" i="17" s="1"/>
  <c r="I26" i="17" s="1"/>
  <c r="I30" i="17" s="1"/>
  <c r="H93" i="24" l="1"/>
  <c r="H92" i="24"/>
  <c r="K92" i="24" s="1"/>
  <c r="H90" i="24"/>
  <c r="M82" i="24"/>
  <c r="M88" i="24" s="1"/>
  <c r="M94" i="24" s="1"/>
  <c r="M100" i="24" s="1"/>
  <c r="L82" i="24"/>
  <c r="L88" i="24" s="1"/>
  <c r="L94" i="24" s="1"/>
  <c r="L100" i="24" s="1"/>
  <c r="I82" i="24"/>
  <c r="I88" i="24" s="1"/>
  <c r="I94" i="24" s="1"/>
  <c r="I100" i="24" s="1"/>
  <c r="J53" i="24"/>
  <c r="J57" i="24" s="1"/>
  <c r="J61" i="24" s="1"/>
  <c r="J65" i="24" s="1"/>
  <c r="I53" i="24"/>
  <c r="I57" i="24" s="1"/>
  <c r="I61" i="24" s="1"/>
  <c r="I65" i="24" s="1"/>
  <c r="K55" i="24"/>
  <c r="K59" i="24" s="1"/>
  <c r="K63" i="24" s="1"/>
  <c r="K67" i="24" s="1"/>
  <c r="I55" i="24"/>
  <c r="I59" i="24" s="1"/>
  <c r="I63" i="24" s="1"/>
  <c r="I67" i="24" s="1"/>
  <c r="H59" i="24"/>
  <c r="H63" i="24" s="1"/>
  <c r="H67" i="24" s="1"/>
  <c r="J31" i="24"/>
  <c r="J33" i="24" s="1"/>
  <c r="J35" i="24" s="1"/>
  <c r="J37" i="24" s="1"/>
  <c r="J39" i="24" s="1"/>
  <c r="H31" i="24"/>
  <c r="H33" i="24" s="1"/>
  <c r="H35" i="24" s="1"/>
  <c r="H37" i="24" s="1"/>
  <c r="H39" i="24" s="1"/>
  <c r="I32" i="24"/>
  <c r="I34" i="24" s="1"/>
  <c r="I36" i="24" s="1"/>
  <c r="I38" i="24" s="1"/>
  <c r="I40" i="24" s="1"/>
  <c r="H32" i="24"/>
  <c r="H34" i="24" s="1"/>
  <c r="H36" i="24" s="1"/>
  <c r="H38" i="24" s="1"/>
  <c r="H40" i="24" s="1"/>
  <c r="G32" i="24"/>
  <c r="G34" i="24" s="1"/>
  <c r="G36" i="24" s="1"/>
  <c r="G38" i="24" s="1"/>
  <c r="G40" i="24" s="1"/>
  <c r="H98" i="24" l="1"/>
  <c r="K98" i="24" s="1"/>
  <c r="M92" i="24"/>
  <c r="J92" i="24"/>
  <c r="H96" i="24"/>
  <c r="J90" i="24"/>
  <c r="I90" i="24"/>
  <c r="L90" i="24"/>
  <c r="H99" i="24"/>
  <c r="K93" i="24"/>
  <c r="J93" i="24"/>
  <c r="M93" i="24"/>
  <c r="H101" i="24"/>
  <c r="L95" i="24"/>
  <c r="I95" i="24"/>
  <c r="M95" i="24"/>
  <c r="H105" i="24" l="1"/>
  <c r="M99" i="24"/>
  <c r="K99" i="24"/>
  <c r="J99" i="24"/>
  <c r="H102" i="24"/>
  <c r="L96" i="24"/>
  <c r="I96" i="24"/>
  <c r="J96" i="24"/>
  <c r="H104" i="24"/>
  <c r="J98" i="24"/>
  <c r="M98" i="24"/>
  <c r="M101" i="24"/>
  <c r="I101" i="24"/>
  <c r="L101" i="24"/>
  <c r="K104" i="24" l="1"/>
  <c r="J104" i="24"/>
  <c r="M104" i="24"/>
  <c r="L102" i="24"/>
  <c r="I102" i="24"/>
  <c r="J102" i="24"/>
  <c r="M105" i="24"/>
  <c r="K105" i="24"/>
  <c r="J105" i="24"/>
  <c r="J14" i="17" l="1"/>
  <c r="K52" i="24" l="1"/>
  <c r="K56" i="24" s="1"/>
  <c r="K60" i="24" s="1"/>
  <c r="K64" i="24" s="1"/>
  <c r="I52" i="24"/>
  <c r="I56" i="24" s="1"/>
  <c r="I60" i="24" s="1"/>
  <c r="I64" i="24" s="1"/>
  <c r="H60" i="24"/>
  <c r="H64" i="24" s="1"/>
  <c r="G31" i="24"/>
  <c r="G33" i="24" s="1"/>
  <c r="G35" i="24" s="1"/>
  <c r="G37" i="24" s="1"/>
  <c r="G39" i="24" s="1"/>
  <c r="J18" i="17"/>
  <c r="J22" i="17" s="1"/>
  <c r="J26" i="17" s="1"/>
  <c r="J30" i="17" s="1"/>
  <c r="E12" i="23"/>
  <c r="E14" i="23" s="1"/>
  <c r="E16" i="23" s="1"/>
  <c r="E18" i="23" s="1"/>
  <c r="E20" i="23" s="1"/>
  <c r="D12" i="23"/>
  <c r="D14" i="23" s="1"/>
  <c r="D16" i="23" s="1"/>
  <c r="D18" i="23" s="1"/>
  <c r="D20" i="23" s="1"/>
  <c r="F6" i="2"/>
  <c r="H5" i="17" l="1"/>
  <c r="H6" i="23"/>
  <c r="H5" i="16"/>
  <c r="I25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Huynh Van Khanh (VN)</author>
  </authors>
  <commentList>
    <comment ref="D12" authorId="0" shapeId="0" xr:uid="{00000000-0006-0000-0100-000001000000}">
      <text>
        <r>
          <rPr>
            <b/>
            <sz val="9"/>
            <rFont val="Tahoma"/>
            <family val="2"/>
          </rPr>
          <t>CHECK CASE BY CASE</t>
        </r>
        <r>
          <rPr>
            <sz val="9"/>
            <rFont val="Tahoma"/>
            <family val="2"/>
          </rPr>
          <t xml:space="preserve">
</t>
        </r>
      </text>
    </comment>
    <comment ref="E12" authorId="0" shapeId="0" xr:uid="{00000000-0006-0000-0100-000002000000}">
      <text>
        <r>
          <rPr>
            <b/>
            <sz val="9"/>
            <rFont val="Tahoma"/>
            <family val="2"/>
          </rPr>
          <t>CHECK CASE BY CASE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Huynh Van Khanh (VN)</author>
    <author>Vu Bich Ngoc (VN)</author>
  </authors>
  <commentList>
    <comment ref="J28" authorId="0" shapeId="0" xr:uid="{00000000-0006-0000-1500-000001000000}">
      <text>
        <r>
          <rPr>
            <sz val="9"/>
            <rFont val="Tahoma"/>
            <family val="2"/>
          </rPr>
          <t xml:space="preserve">BATAM
: COMMON FEEDER
CHECK CASE BY CASE
</t>
        </r>
      </text>
    </comment>
    <comment ref="A31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LUDWIG SCHULTE 014S
</t>
        </r>
      </text>
    </comment>
    <comment ref="A41" authorId="1" shapeId="0" xr:uid="{00000000-0006-0000-1500-000003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  <comment ref="A56" authorId="1" shapeId="0" xr:uid="{00000000-0006-0000-1500-000004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LUDWIG SCHULTE 014S
</t>
        </r>
      </text>
    </comment>
    <comment ref="A66" authorId="1" shapeId="0" xr:uid="{00000000-0006-0000-1500-000005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 Bich Ngoc (VN)</author>
  </authors>
  <commentList>
    <comment ref="A12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LUDWIG SCHULTE 014S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 Bich Ngoc (VN)</author>
  </authors>
  <commentList>
    <comment ref="A31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LUDWIG SCHULTE 014S
</t>
        </r>
      </text>
    </comment>
    <comment ref="A41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 Bich Ngoc (VN)</author>
  </authors>
  <commentList>
    <comment ref="A50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LUDWIG SCHULTE 014S
</t>
        </r>
      </text>
    </comment>
    <comment ref="A60" authorId="0" shapeId="0" xr:uid="{00000000-0006-0000-1A00-000002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 Bich Ngoc (VN)</author>
  </authors>
  <commentList>
    <comment ref="A12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LUDWIG SCHULTE 014S
</t>
        </r>
      </text>
    </comment>
    <comment ref="A22" authorId="0" shapeId="0" xr:uid="{00000000-0006-0000-1B00-000002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  <comment ref="A47" authorId="0" shapeId="0" xr:uid="{00000000-0006-0000-1B00-000003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LUDWIG SCHULTE 014S
</t>
        </r>
      </text>
    </comment>
    <comment ref="A57" authorId="0" shapeId="0" xr:uid="{00000000-0006-0000-1B00-000004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hvkhanh</author>
  </authors>
  <commentList>
    <comment ref="H10" authorId="0" shapeId="0" xr:uid="{00000000-0006-0000-0700-000001000000}">
      <text>
        <r>
          <rPr>
            <i/>
            <sz val="9"/>
            <rFont val="Tahoma"/>
            <family val="2"/>
          </rPr>
          <t xml:space="preserve">CHECK CASE BY CASE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 Bich Ngoc (VN)</author>
    <author>hvkhanh</author>
  </authors>
  <commentList>
    <comment ref="F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Check before booking
HKG’s cargo arrangement routing still under manual routing.
</t>
        </r>
      </text>
    </comment>
    <comment ref="G9" authorId="1" shapeId="0" xr:uid="{00000000-0006-0000-0900-000002000000}">
      <text>
        <r>
          <rPr>
            <b/>
            <sz val="9"/>
            <rFont val="Tahoma"/>
            <family val="2"/>
          </rPr>
          <t xml:space="preserve">NANSHA NEW PORT
</t>
        </r>
      </text>
    </comment>
    <comment ref="H9" authorId="1" shapeId="0" xr:uid="{B55077DD-4597-4176-856A-D5D18D712664}">
      <text>
        <r>
          <rPr>
            <b/>
            <sz val="9"/>
            <rFont val="Tahoma"/>
            <family val="2"/>
          </rPr>
          <t xml:space="preserve">NANSHA NEW PORT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 Bich Ngoc (VN)</author>
    <author>hvkhanh</author>
  </authors>
  <commentList>
    <comment ref="G8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no space, check case by case before booking
</t>
        </r>
      </text>
    </comment>
    <comment ref="H8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no space, check case by case before booking
</t>
        </r>
      </text>
    </comment>
    <comment ref="I8" authorId="1" shapeId="0" xr:uid="{00000000-0006-0000-0A00-000003000000}">
      <text>
        <r>
          <rPr>
            <i/>
            <sz val="9"/>
            <rFont val="Tahoma"/>
            <family val="2"/>
          </rPr>
          <t>check case by case</t>
        </r>
        <r>
          <rPr>
            <b/>
            <sz val="9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Huynh Van Khanh (VN)</author>
  </authors>
  <commentList>
    <comment ref="E7" authorId="0" shapeId="0" xr:uid="{00000000-0006-0000-0C00-000001000000}">
      <text>
        <r>
          <rPr>
            <b/>
            <sz val="9"/>
            <rFont val="Tahoma"/>
            <family val="2"/>
          </rPr>
          <t xml:space="preserve">CHECK CASE BY CASE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 Bich Ngoc (VN)</author>
    <author>hvkhanh</author>
  </authors>
  <commentList>
    <comment ref="A7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YM CELEBRITY: KHH05 / TCH03
AMALIA C: KHH04 / TCH01
ST EVER: KHH04 / TCH03
EVER OATH: KHH04TCH03
</t>
        </r>
      </text>
    </comment>
    <comment ref="A8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EVER OPUS : KHH04 / TCH03
SPIL NIRMALA: KHH04/TCH01
YM CELEBRITY: KHH05/TCH03</t>
        </r>
      </text>
    </comment>
    <comment ref="D10" authorId="1" shapeId="0" xr:uid="{00000000-0006-0000-0E00-000003000000}">
      <text>
        <r>
          <rPr>
            <i/>
            <sz val="9"/>
            <rFont val="Tahoma"/>
            <family val="2"/>
          </rPr>
          <t xml:space="preserve">KAOHSIUNG #70
</t>
        </r>
      </text>
    </comment>
    <comment ref="E10" authorId="1" shapeId="0" xr:uid="{00000000-0006-0000-0E00-000004000000}">
      <text>
        <r>
          <rPr>
            <i/>
            <sz val="9"/>
            <rFont val="Tahoma"/>
            <family val="2"/>
          </rPr>
          <t>KAOHSIUNG #65 #66</t>
        </r>
        <r>
          <rPr>
            <b/>
            <sz val="9"/>
            <rFont val="Tahoma"/>
            <family val="2"/>
          </rPr>
          <t xml:space="preserve">
</t>
        </r>
      </text>
    </comment>
    <comment ref="A23" authorId="0" shapeId="0" xr:uid="{00000000-0006-0000-0E00-000005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EVER OPUS: KHH03/KEL40/HKG01
SPIL NIRMALA: KHH04/KEL08/HKG04
YM CELEBRITY: KHH05/KEL08/HKG01</t>
        </r>
      </text>
    </comment>
    <comment ref="D25" authorId="1" shapeId="0" xr:uid="{00000000-0006-0000-0E00-000006000000}">
      <text>
        <r>
          <rPr>
            <i/>
            <sz val="9"/>
            <rFont val="Tahoma"/>
            <family val="2"/>
          </rPr>
          <t xml:space="preserve">KAOHSIUNG #70
</t>
        </r>
      </text>
    </comment>
    <comment ref="E25" authorId="1" shapeId="0" xr:uid="{00000000-0006-0000-0E00-000007000000}">
      <text>
        <r>
          <rPr>
            <i/>
            <sz val="9"/>
            <rFont val="Tahoma"/>
            <family val="2"/>
          </rPr>
          <t>KAOHSIUNG #65 #66</t>
        </r>
        <r>
          <rPr>
            <b/>
            <sz val="9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Huynh Van Khanh (VN)</author>
  </authors>
  <commentList>
    <comment ref="F7" authorId="0" shapeId="0" xr:uid="{00000000-0006-0000-1100-000001000000}">
      <text>
        <r>
          <rPr>
            <sz val="9"/>
            <rFont val="Tahoma"/>
            <family val="2"/>
          </rPr>
          <t xml:space="preserve">Terminal UTC 01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 Bich Ngoc (VN)</author>
  </authors>
  <commentList>
    <comment ref="A3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  <comment ref="A40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HANSA OSTERBURG 025S
</t>
        </r>
      </text>
    </comment>
    <comment ref="A42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  <comment ref="A44" authorId="0" shapeId="0" xr:uid="{B05BC154-A404-424F-853B-CE86412519C9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HANSA OSTERBURG 025S
</t>
        </r>
      </text>
    </comment>
    <comment ref="A46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  <comment ref="A48" authorId="0" shapeId="0" xr:uid="{619A5F23-11FC-4F3C-B062-29AB3B295587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HANSA OSTERBURG 025S
</t>
        </r>
      </text>
    </comment>
    <comment ref="A50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  <comment ref="A52" authorId="0" shapeId="0" xr:uid="{0375F059-F8C3-4C8F-B317-26FCB168A2ED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HANSA OSTERBURG 025S
</t>
        </r>
      </text>
    </comment>
    <comment ref="A54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  <comment ref="A56" authorId="0" shapeId="0" xr:uid="{4F4175F1-3C9E-4F9E-AF55-1008D002B73F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change from HANSA OSTERBURG 025S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 Bich Ngoc (VN)</author>
  </authors>
  <commentList>
    <comment ref="A21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Vu Bich Ngoc (VN):</t>
        </r>
        <r>
          <rPr>
            <sz val="9"/>
            <color indexed="81"/>
            <rFont val="Tahoma"/>
            <family val="2"/>
          </rPr>
          <t xml:space="preserve">
I/O CTP FORTUNE 222S
</t>
        </r>
      </text>
    </comment>
  </commentList>
</comments>
</file>

<file path=xl/sharedStrings.xml><?xml version="1.0" encoding="utf-8"?>
<sst xmlns="http://schemas.openxmlformats.org/spreadsheetml/2006/main" count="2231" uniqueCount="712">
  <si>
    <t>COSCO SHIPPING LINES VIETNAM</t>
  </si>
  <si>
    <t>COUNTRY / AREA</t>
  </si>
  <si>
    <t>ETD</t>
  </si>
  <si>
    <t>DESTINATION</t>
  </si>
  <si>
    <t>SERVICE</t>
  </si>
  <si>
    <t>CHINA</t>
  </si>
  <si>
    <t>SUN</t>
  </si>
  <si>
    <t>CHANGE ROUTING FROM 13 SEP 2021</t>
  </si>
  <si>
    <t>SAT</t>
  </si>
  <si>
    <t>SHEKOU</t>
  </si>
  <si>
    <t>KTX1</t>
  </si>
  <si>
    <t>CHANGE POL FROM MAR 2021 (CAT LAI -&gt; SP-ITC INTERNATIONAL CONTAINER TERMINAL (HCM28))</t>
  </si>
  <si>
    <t>WED</t>
  </si>
  <si>
    <t>CHL</t>
  </si>
  <si>
    <t>CVX1</t>
  </si>
  <si>
    <t>CHANGE ROUTING FROM 18 SEP 2019</t>
  </si>
  <si>
    <t>MON</t>
  </si>
  <si>
    <t>SHANGHAI</t>
  </si>
  <si>
    <t>CKI</t>
  </si>
  <si>
    <t>SUN-MON</t>
  </si>
  <si>
    <t>CV1</t>
  </si>
  <si>
    <t>TUE</t>
  </si>
  <si>
    <t>SHANGHAI - NINGBO</t>
  </si>
  <si>
    <t>CHANGE ROUTING FROM 28 AUG 2021</t>
  </si>
  <si>
    <t xml:space="preserve">FUZHOU- QUANZHOU- SHANTOU- SHEKOU-NANSHA </t>
  </si>
  <si>
    <t>CV3</t>
  </si>
  <si>
    <t>FRI-SAT</t>
  </si>
  <si>
    <t>NEW CV5 SERVICE (SHANGHAI, XIAMEN)</t>
  </si>
  <si>
    <t>CIT</t>
  </si>
  <si>
    <t>No space, check case by case</t>
  </si>
  <si>
    <t>HONG KONG</t>
  </si>
  <si>
    <t>HONGKONG</t>
  </si>
  <si>
    <t>THU</t>
  </si>
  <si>
    <t>THX</t>
  </si>
  <si>
    <t>KTX6</t>
  </si>
  <si>
    <t>TAIWAN</t>
  </si>
  <si>
    <t>TUE / THU</t>
  </si>
  <si>
    <t>KAOHSIUNG - TAICHUNG - KEELUNG</t>
  </si>
  <si>
    <t>JAPAN</t>
  </si>
  <si>
    <t>KOREA</t>
  </si>
  <si>
    <t>INCHON</t>
  </si>
  <si>
    <t>PUSAN- KWANGYANG</t>
  </si>
  <si>
    <t>SINGAPORE</t>
  </si>
  <si>
    <t>MON / SUN</t>
  </si>
  <si>
    <t>MALAYSIA</t>
  </si>
  <si>
    <t>PORT KLANG WEST</t>
  </si>
  <si>
    <t>HPX2</t>
  </si>
  <si>
    <t>PENANG - KUCHING - BINTULU - KOTA KINABALU VIA  SINGAPORE</t>
  </si>
  <si>
    <t>INDONESIA</t>
  </si>
  <si>
    <t>JAKARTA DIRECT</t>
  </si>
  <si>
    <t>IHX</t>
  </si>
  <si>
    <t xml:space="preserve">SURABAYA - SEMARANG - BELAWAN - PALEMBANG - BATAM VIA SINGAPORE </t>
  </si>
  <si>
    <t>MYANMAR</t>
  </si>
  <si>
    <t>YANGON (AWPT)</t>
  </si>
  <si>
    <t xml:space="preserve">YANGON (MIP &amp; MITT) </t>
  </si>
  <si>
    <t>Stop receive Yangon MITT/MIP from from 11 MAR</t>
  </si>
  <si>
    <t>PHILIPPINES</t>
  </si>
  <si>
    <t xml:space="preserve">MANILA (NORTH)- GENERAL SANTOS - DAVAO </t>
  </si>
  <si>
    <t>INDIA</t>
  </si>
  <si>
    <t>PAKISTAN</t>
  </si>
  <si>
    <t>KARACHI</t>
  </si>
  <si>
    <t>SRILANKA</t>
  </si>
  <si>
    <t>COLOMBO</t>
  </si>
  <si>
    <t>BANGLADESH</t>
  </si>
  <si>
    <t>CHITTAGONG VIA PORT KLANG, SINGAPORE</t>
  </si>
  <si>
    <t xml:space="preserve">For booking inquiries, please contact : </t>
  </si>
  <si>
    <t xml:space="preserve">SAFI TOWER, 209 NGUYEN VAN THU STREET, DISTRICT 1, HO CHI MINH CITY </t>
  </si>
  <si>
    <t xml:space="preserve">TEL : 84.8.38290000        FAX : 84.8. 39307268 </t>
  </si>
  <si>
    <t>EMAIL: SGN.SEA.CUS@COSCON.COM</t>
  </si>
  <si>
    <t>WEBSITE: WWW.COSCON.COM</t>
  </si>
  <si>
    <t>BACK TO MENU</t>
  </si>
  <si>
    <t xml:space="preserve">Updated: </t>
  </si>
  <si>
    <t>CIT SERVICE (SHANGHAI, NINGBO)</t>
  </si>
  <si>
    <t>VOYAGE NO.</t>
  </si>
  <si>
    <t>ETA</t>
  </si>
  <si>
    <t>VESSEL NAME</t>
  </si>
  <si>
    <t>HCM</t>
  </si>
  <si>
    <t>NINGBO</t>
  </si>
  <si>
    <t>SHA04</t>
  </si>
  <si>
    <t>NGB05</t>
  </si>
  <si>
    <t>08 days</t>
  </si>
  <si>
    <t>09 days</t>
  </si>
  <si>
    <t>003N</t>
  </si>
  <si>
    <t>SHA04 : ShanghaiPort Ctn Waigaoqiao Tml Brh (phase II) // NGB05: Ningbo Yuandong Terminals Limited</t>
  </si>
  <si>
    <t>CLOSING TIME :</t>
  </si>
  <si>
    <t>CAT LAI :</t>
  </si>
  <si>
    <t>12:00 FRI</t>
  </si>
  <si>
    <t xml:space="preserve">ABOVE SAILING SCHEDULE IS SUBJECT TO CHANGE WITH /WITHOUT PRIOR NOTICE </t>
  </si>
  <si>
    <t>SU17 Building, 05 Ho Bieu Chanh, Ward 12, Phu Nhuan Dist, HCMC, Viet Nam</t>
  </si>
  <si>
    <t>WEBSITE : WWW.COSCON.COM</t>
  </si>
  <si>
    <t xml:space="preserve">          COSCO SHIPPING LINES VIETNAM</t>
  </si>
  <si>
    <t>Updated:</t>
  </si>
  <si>
    <t>VOYAGE</t>
  </si>
  <si>
    <t>HO CHI MINH</t>
  </si>
  <si>
    <t xml:space="preserve">FUZHOU </t>
  </si>
  <si>
    <t>QINGDAO</t>
  </si>
  <si>
    <t>3 days</t>
  </si>
  <si>
    <t>4 days</t>
  </si>
  <si>
    <t>6 days</t>
  </si>
  <si>
    <t>8 days</t>
  </si>
  <si>
    <t>9 days</t>
  </si>
  <si>
    <t>11 days</t>
  </si>
  <si>
    <t>OMIT</t>
  </si>
  <si>
    <t xml:space="preserve">VOYAGE </t>
  </si>
  <si>
    <t>NO.</t>
  </si>
  <si>
    <t>RIZHAO</t>
  </si>
  <si>
    <t>XINGANG</t>
  </si>
  <si>
    <t>TAO06</t>
  </si>
  <si>
    <t>RZH01</t>
  </si>
  <si>
    <t>NGB04</t>
  </si>
  <si>
    <t>TSN01</t>
  </si>
  <si>
    <t>07 days</t>
  </si>
  <si>
    <t>10 days</t>
  </si>
  <si>
    <t>NZ NINGBO</t>
  </si>
  <si>
    <t>-</t>
  </si>
  <si>
    <t>ZHONG HANG SHENG</t>
  </si>
  <si>
    <t>137N</t>
  </si>
  <si>
    <t>CSCL MANZANILLO</t>
  </si>
  <si>
    <t>069N</t>
  </si>
  <si>
    <t>CITY OF BEIJING</t>
  </si>
  <si>
    <t>033N</t>
  </si>
  <si>
    <t>AS PENELOPE</t>
  </si>
  <si>
    <t>088N</t>
  </si>
  <si>
    <t>BLANK</t>
  </si>
  <si>
    <t>RZH01 : Rizhao Port Container Development  - TAO06: QQCTU Qingdao Qian United Ctn - NGB04: Daxie Int'l Container Terminals Co. - XMN01: Hai Tian</t>
  </si>
  <si>
    <t xml:space="preserve"> CAT LAI :</t>
  </si>
  <si>
    <t>14:00 FRI</t>
  </si>
  <si>
    <t>XIAMEN</t>
  </si>
  <si>
    <t>SHA07</t>
  </si>
  <si>
    <t>XMN01</t>
  </si>
  <si>
    <t>04 days</t>
  </si>
  <si>
    <t>06 days</t>
  </si>
  <si>
    <t xml:space="preserve"> </t>
  </si>
  <si>
    <t xml:space="preserve"> CAT LAI : 15:00 MON</t>
  </si>
  <si>
    <t>NEW LTD （Effective from 3 OCT)</t>
  </si>
  <si>
    <t>SHA06</t>
  </si>
  <si>
    <t>ELA</t>
  </si>
  <si>
    <t>020N</t>
  </si>
  <si>
    <t>SHA06: SH Port Ctn Waigaoqiao Phase I Tml</t>
  </si>
  <si>
    <t>CAT LAI : 01:00 TUE</t>
  </si>
  <si>
    <t>FZN01</t>
  </si>
  <si>
    <t>5 days</t>
  </si>
  <si>
    <t>TSN01: Tianjin Port Container Terminal - TAO06: QQCTU Qingdao Qian United Ctn - RZH01: Rizhao Port Container Development</t>
  </si>
  <si>
    <t>CAT LAI : 02:00 SAT</t>
  </si>
  <si>
    <t>NEW CV3 SERVICE (HONG KONG, FUZHOU, QUANZHOU, SHANTOU, SHEKOU)</t>
  </si>
  <si>
    <t xml:space="preserve"> VOYAGE</t>
  </si>
  <si>
    <t>QUANZHOU
SHIHU</t>
  </si>
  <si>
    <t>SHANTOU</t>
  </si>
  <si>
    <t>NANSHA</t>
  </si>
  <si>
    <t>HKG01</t>
  </si>
  <si>
    <t>QZJ04</t>
  </si>
  <si>
    <t>SWA06</t>
  </si>
  <si>
    <t>SHK01</t>
  </si>
  <si>
    <t>CAPE FORBY</t>
  </si>
  <si>
    <t xml:space="preserve">HKG01 : HIT </t>
  </si>
  <si>
    <t>18:00 FRI</t>
  </si>
  <si>
    <t>FRI</t>
  </si>
  <si>
    <t>JINYUNHE</t>
  </si>
  <si>
    <t>TBA</t>
  </si>
  <si>
    <t>XMN01: Hai Tian - SHA07 : Sha Port Ctn Waigaoqiao Phase V Tml</t>
  </si>
  <si>
    <t xml:space="preserve">CAT LAI : </t>
  </si>
  <si>
    <t>20:00 THU</t>
  </si>
  <si>
    <t xml:space="preserve">        COSCO SHIPPING LINES VIETNAM</t>
  </si>
  <si>
    <t>VOYAGE 
NO.</t>
  </si>
  <si>
    <t>XIAOCHAN BEACH
(YANGPU)
XCT01</t>
  </si>
  <si>
    <t>QINZHOU</t>
  </si>
  <si>
    <t>HONGKONG
 (HKG01)</t>
  </si>
  <si>
    <t xml:space="preserve">CAT LAI </t>
  </si>
  <si>
    <t>NEW CVX1: SGN - HONGKONG - NANSHA</t>
  </si>
  <si>
    <t>HONGKONG
HKG01</t>
  </si>
  <si>
    <t>NANSHA
NSH04</t>
  </si>
  <si>
    <t>7 days</t>
  </si>
  <si>
    <t>073N</t>
  </si>
  <si>
    <t>P/O CVX1</t>
  </si>
  <si>
    <t>074N</t>
  </si>
  <si>
    <t>075N</t>
  </si>
  <si>
    <t>076N</t>
  </si>
  <si>
    <t>077N</t>
  </si>
  <si>
    <t>HKG01: HIT</t>
  </si>
  <si>
    <t>NSH04: Guangzhou South China Oceangate Tml (GOCT)</t>
  </si>
  <si>
    <t>00:00 MON</t>
  </si>
  <si>
    <t>QVS (QINZHOU)</t>
  </si>
  <si>
    <t>22:00 WED</t>
  </si>
  <si>
    <t>CALA PAGURO</t>
  </si>
  <si>
    <t>10:00 WED</t>
  </si>
  <si>
    <t>CHL SERVICE (HONG KONG - SHEKOU - INCHON - XINGANG - DALIAN - QINGDAO)</t>
  </si>
  <si>
    <t>XINGANG
(TSN01)</t>
  </si>
  <si>
    <t>12 days</t>
  </si>
  <si>
    <t>12:00PM TUE</t>
  </si>
  <si>
    <t xml:space="preserve">               COSCO SHIPPING LINES VIETNAM</t>
  </si>
  <si>
    <t>CHINA - KOREA - PHILIPPINES (CKI)</t>
  </si>
  <si>
    <t>ETD
HO CHI MINH</t>
  </si>
  <si>
    <t>SHANGHAI
SHA07</t>
  </si>
  <si>
    <t>11:00 AM TUE</t>
  </si>
  <si>
    <t>COSCON</t>
  </si>
  <si>
    <t>Check Space case by case</t>
  </si>
  <si>
    <t>KTX6 SERVICE (SHEKOU)</t>
  </si>
  <si>
    <t>VNTCT</t>
  </si>
  <si>
    <t>OSAKA</t>
  </si>
  <si>
    <t>KOBE</t>
  </si>
  <si>
    <t>NAGOYA</t>
  </si>
  <si>
    <t>YOKOHAMA</t>
  </si>
  <si>
    <t>TOKYO</t>
  </si>
  <si>
    <t>OOCL DALIAN</t>
  </si>
  <si>
    <t>658N</t>
  </si>
  <si>
    <t>last voyage</t>
  </si>
  <si>
    <t xml:space="preserve">	WAN HAI 510</t>
  </si>
  <si>
    <t>N139</t>
  </si>
  <si>
    <t>no space</t>
  </si>
  <si>
    <t>SPIL KARTIKA</t>
  </si>
  <si>
    <t>N028</t>
  </si>
  <si>
    <t xml:space="preserve">	
WAN HAI 501</t>
  </si>
  <si>
    <t>N211</t>
  </si>
  <si>
    <t xml:space="preserve">	
OOCL DALIAN</t>
  </si>
  <si>
    <t>659N</t>
  </si>
  <si>
    <t>WAN HAI 510</t>
  </si>
  <si>
    <t>N140</t>
  </si>
  <si>
    <t>Cat Lai Giang Nam / Cat Lai / Phuc Long / Dong Nai/ Tanamexco / Sowatco</t>
  </si>
  <si>
    <t xml:space="preserve">18:00 FRI </t>
  </si>
  <si>
    <t>TAN CANG CAI MEP (TCIT)</t>
  </si>
  <si>
    <t xml:space="preserve">14:00 SAT </t>
  </si>
  <si>
    <t>NEW THX-B SERVICE (KAOHSIUNG, TAICHUNG)</t>
  </si>
  <si>
    <t>ETD
HCM</t>
  </si>
  <si>
    <t>KAOHSIUNG</t>
  </si>
  <si>
    <t>TAICHUNG</t>
  </si>
  <si>
    <t>03 days</t>
  </si>
  <si>
    <t>KHH05</t>
  </si>
  <si>
    <t>KHH04</t>
  </si>
  <si>
    <t>TCH01</t>
  </si>
  <si>
    <t>TCH03</t>
  </si>
  <si>
    <t>YM CELEBRITY</t>
  </si>
  <si>
    <t>TCH01 : China Container Terminal Corp / TCH03 : Evergreen Int'l Storage &amp; Transport</t>
  </si>
  <si>
    <t>12:00 PM MON at CAT LAI</t>
  </si>
  <si>
    <t>NEW THX-A SERVICE (KAOHSIUNG, KEELUNG, HONGKONG)</t>
  </si>
  <si>
    <t xml:space="preserve">KEELUNG
</t>
  </si>
  <si>
    <t xml:space="preserve">HONG KONG
</t>
  </si>
  <si>
    <t>03-04 days</t>
  </si>
  <si>
    <t>HKG04</t>
  </si>
  <si>
    <t>12:00 PM WED at CAT LAI</t>
  </si>
  <si>
    <t>NUMBER</t>
  </si>
  <si>
    <t>2 days</t>
  </si>
  <si>
    <t>CAPE FAWLEY</t>
  </si>
  <si>
    <t>SANTA LOUKIA</t>
  </si>
  <si>
    <t/>
  </si>
  <si>
    <t>08:00 AM SAT at CAT LAI</t>
  </si>
  <si>
    <t>PORT KELANG (HPX2)</t>
  </si>
  <si>
    <t>PORT KELANG
PKG03</t>
  </si>
  <si>
    <t xml:space="preserve"> COSCO SHIPPING LINES VIETNAM</t>
  </si>
  <si>
    <t>NEW DIRECT SERVICE TO JAKARTA (IHX)</t>
  </si>
  <si>
    <t xml:space="preserve">VOYAGE 
NUMBER </t>
  </si>
  <si>
    <t>ETD 
HCM</t>
  </si>
  <si>
    <t>SIN</t>
  </si>
  <si>
    <t>JICT terminal (JKT01)</t>
  </si>
  <si>
    <t>SPIRIT OF CAPE TOWN</t>
  </si>
  <si>
    <t>CSCL LIMA</t>
  </si>
  <si>
    <t>Remarks for closing time:</t>
  </si>
  <si>
    <t xml:space="preserve">07:00 AM SUN at CAT LAI </t>
  </si>
  <si>
    <t>SERVICE TO YANGON (AWPT) VIA PORT KELANG</t>
  </si>
  <si>
    <t>STOP RECEIVE YANGON UNTIL FURTHER NOTICE</t>
  </si>
  <si>
    <t xml:space="preserve">VOYAGE NUMBER </t>
  </si>
  <si>
    <t>INTENDED
CONNECTING VESSEL</t>
  </si>
  <si>
    <t>CTP MAKASSAR 237S</t>
  </si>
  <si>
    <t>SYM1</t>
  </si>
  <si>
    <t>SYM2</t>
  </si>
  <si>
    <t>MTS</t>
  </si>
  <si>
    <t>08:00 SAT</t>
  </si>
  <si>
    <t>SERVICE TO YANGON (AWPT) VIA SINGAPORE</t>
  </si>
  <si>
    <t>ETA
SIN</t>
  </si>
  <si>
    <t>ETA
YANGON (AWPT)</t>
  </si>
  <si>
    <t xml:space="preserve">NUMBER </t>
  </si>
  <si>
    <t>TCHP</t>
  </si>
  <si>
    <t>CAT LAI</t>
  </si>
  <si>
    <t>HANSA OSTERBURG</t>
  </si>
  <si>
    <t>10:00 AM MON AT CAT LAI</t>
  </si>
  <si>
    <t>07:00 AM SUN at CAT LAI</t>
  </si>
  <si>
    <t>YANGON (MIP &amp; MITT) VIA SINGAPORE</t>
  </si>
  <si>
    <t xml:space="preserve">ETD </t>
  </si>
  <si>
    <t>YANGON (MIP)</t>
  </si>
  <si>
    <t>YANGON (MITT)</t>
  </si>
  <si>
    <t>INDONESIA SERVICE VIA SINGAPORE</t>
  </si>
  <si>
    <t>SEMARANG</t>
  </si>
  <si>
    <t>SURABAYA</t>
  </si>
  <si>
    <t>PRESIDIO 071S</t>
  </si>
  <si>
    <t>GMI</t>
  </si>
  <si>
    <t>SEA OF LUCK 233E</t>
  </si>
  <si>
    <t>ITS</t>
  </si>
  <si>
    <t>PRESIDIO 072S</t>
  </si>
  <si>
    <t xml:space="preserve">FEEDER VESSEL </t>
  </si>
  <si>
    <t xml:space="preserve">INTENDED
CONNECTING VESSEL </t>
  </si>
  <si>
    <t>BATAM</t>
  </si>
  <si>
    <t>SSX1</t>
  </si>
  <si>
    <t>ETD HOCHIMINH</t>
  </si>
  <si>
    <t>INTENDED</t>
  </si>
  <si>
    <t xml:space="preserve">CONNECTING VESSEL </t>
  </si>
  <si>
    <t>BELAWAN</t>
  </si>
  <si>
    <t>PALEMBANG</t>
  </si>
  <si>
    <t>PHILIPPINES VIA SIN</t>
  </si>
  <si>
    <t>SUBIC BAY</t>
  </si>
  <si>
    <t>NORTH MANILA</t>
  </si>
  <si>
    <t>GENERAL SANTOS</t>
  </si>
  <si>
    <t>DAVAO</t>
  </si>
  <si>
    <t>NP1</t>
  </si>
  <si>
    <t>RSP</t>
  </si>
  <si>
    <t xml:space="preserve">             COSCO SHIPPING LINES VIETNAM</t>
  </si>
  <si>
    <t xml:space="preserve"> PENANG SERVICE VIA SINGAPORE</t>
  </si>
  <si>
    <t>PENANG</t>
  </si>
  <si>
    <t>SPIL KARTINI 015S</t>
  </si>
  <si>
    <t>CME</t>
  </si>
  <si>
    <t>MH GREEN 10S</t>
  </si>
  <si>
    <t>CMS2</t>
  </si>
  <si>
    <t>XIN QIN ZHOU 154S</t>
  </si>
  <si>
    <t>CMA CGM PUGET 0IH7LS1NC</t>
  </si>
  <si>
    <t>XIN XU ZHOU 131S</t>
  </si>
  <si>
    <t>COSCO COLOMBO 081S</t>
  </si>
  <si>
    <t>CMA CGM MONTOIR 0IH7PS1NC</t>
  </si>
  <si>
    <t>SPIL KARTINI 016S</t>
  </si>
  <si>
    <t>COSCO JEDDAH 064S</t>
  </si>
  <si>
    <t>KUCHING</t>
  </si>
  <si>
    <t>Port Kelang</t>
  </si>
  <si>
    <t>Pasir Gudang</t>
  </si>
  <si>
    <t>KTS</t>
  </si>
  <si>
    <t>FCS</t>
  </si>
  <si>
    <t>AGI</t>
  </si>
  <si>
    <t>JSM</t>
  </si>
  <si>
    <t>VJS</t>
  </si>
  <si>
    <t xml:space="preserve">                   COSCO SHIPPING LINES VIETNAM</t>
  </si>
  <si>
    <t>CHITTAGONG VIA PORT KELANG / SINGAPORE</t>
  </si>
  <si>
    <t>ETD HCM</t>
  </si>
  <si>
    <t>CHITTAGONG</t>
  </si>
  <si>
    <t>BANGKOK 113N</t>
  </si>
  <si>
    <t>CGX5 / CGX4</t>
  </si>
  <si>
    <t>SCX2</t>
  </si>
  <si>
    <t>CGX2</t>
  </si>
  <si>
    <t>CGX4</t>
  </si>
  <si>
    <t xml:space="preserve">INDIA SERVICES </t>
  </si>
  <si>
    <t>NEW SERVICE TO CHENNAI / VISAKHAPATNAM / KATTUPALLI</t>
  </si>
  <si>
    <t>ETA
PKG</t>
  </si>
  <si>
    <t>CHENNAI</t>
  </si>
  <si>
    <t>VISAKHAPATNAM</t>
  </si>
  <si>
    <t>KATTUPALLI</t>
  </si>
  <si>
    <t>FCE</t>
  </si>
  <si>
    <t>KMTC MUMBAI 2107W</t>
  </si>
  <si>
    <t>INTERASIA CATALYST W008</t>
  </si>
  <si>
    <t>XIN LIAN YUN GANG 089W</t>
  </si>
  <si>
    <t>OOCL ZHOUSHAN 235W</t>
  </si>
  <si>
    <t>CMA CGM RACINE 0FD4HW1MA</t>
  </si>
  <si>
    <t>057S</t>
  </si>
  <si>
    <t>TONGVA W015</t>
  </si>
  <si>
    <t>ATHENS BRIDGE 123W</t>
  </si>
  <si>
    <t>TS SYDNEY 21008W</t>
  </si>
  <si>
    <t>XIN WEN ZHOU 138W</t>
  </si>
  <si>
    <t>AKA BHUM 005W</t>
  </si>
  <si>
    <t>08:00 AM SAT in CAT LAI</t>
  </si>
  <si>
    <t>HOCHIMINH</t>
  </si>
  <si>
    <t>TCX</t>
  </si>
  <si>
    <t>SGP</t>
  </si>
  <si>
    <t>MUNDRA</t>
  </si>
  <si>
    <t>NHAVA SHEVA</t>
  </si>
  <si>
    <t>PIPAVAV</t>
  </si>
  <si>
    <t>PMX (KICT - KHI02/ PICT- KHI03 / CMB03 )</t>
  </si>
  <si>
    <t>AGI (KICT  - KHI02)</t>
  </si>
  <si>
    <t>AIS (SAPT - KHI04)</t>
  </si>
  <si>
    <t>SIS (NVA01, MUN02)</t>
  </si>
  <si>
    <t>CIX3</t>
  </si>
  <si>
    <t>KHH03</t>
  </si>
  <si>
    <t>194S</t>
  </si>
  <si>
    <t>HKG01 : HIT / FZN01: Fuzhou Int'l Container Terminal / QZJ04: 	
Quanzhou Baosheng Shihu Hab Dvpt Co / SWA06: Shantou Group Account Guang Ao Port / SHK01: Shekou Container Terminal LTD / NSH04: 	
Guangzhou South China Oceangate</t>
  </si>
  <si>
    <t>014S</t>
  </si>
  <si>
    <t>132S</t>
  </si>
  <si>
    <t>015S</t>
  </si>
  <si>
    <t xml:space="preserve">	
LOA GLORY</t>
  </si>
  <si>
    <t>075S</t>
  </si>
  <si>
    <t>076S</t>
  </si>
  <si>
    <t>195S</t>
  </si>
  <si>
    <t>196S</t>
  </si>
  <si>
    <t>133S</t>
  </si>
  <si>
    <t>134S</t>
  </si>
  <si>
    <t>016S</t>
  </si>
  <si>
    <t>017S</t>
  </si>
  <si>
    <t>018S</t>
  </si>
  <si>
    <t>019S</t>
  </si>
  <si>
    <t>KHH04 : OOCL (Taiwan) Co., Ltd. / KHH05 : HON MING TERMINAL&amp;STEVEDORING CO. / KHH03: Evergreen Marine Corp Ltd</t>
  </si>
  <si>
    <t>HKG01: Cosco-Hit Terminals (Hong Kong) Ltd/ HKG04: Modern Terminals</t>
  </si>
  <si>
    <t>ASIATIC KING</t>
  </si>
  <si>
    <t>387N</t>
  </si>
  <si>
    <t>2229N</t>
  </si>
  <si>
    <t>SHK01: Shekou Container Terminal LTD / HKG01: 	
Cosco-Hit Terminals (Hong Kong) Ltd</t>
  </si>
  <si>
    <t>SHA07 : Sha Port Ctn Waigaoqiao Phase V Tml / PUS05: Hutchison Busan Container Terminal / KAN05: 	
Korea International Terminal</t>
  </si>
  <si>
    <t>Xiaochan Beach</t>
  </si>
  <si>
    <t>XCT01</t>
  </si>
  <si>
    <t>SLIDE DOWN 2W</t>
  </si>
  <si>
    <t>388N</t>
  </si>
  <si>
    <t>389N</t>
  </si>
  <si>
    <t>16:00 TUE</t>
  </si>
  <si>
    <t>CUL HUIZHOU</t>
  </si>
  <si>
    <t>2239N</t>
  </si>
  <si>
    <t>KEL08/ KEL40</t>
  </si>
  <si>
    <t>AGI2 (MUN01)</t>
  </si>
  <si>
    <t>SINAR SUNDA</t>
  </si>
  <si>
    <t>KEL08: United Logistics Int'l Co. / KEL40: China Container Tml Corp. Keelung</t>
  </si>
  <si>
    <t>JAPAN VIA SIN</t>
  </si>
  <si>
    <t xml:space="preserve">JSM </t>
  </si>
  <si>
    <t>KTX3</t>
  </si>
  <si>
    <t>JAPAN VIA SINGAPORE</t>
  </si>
  <si>
    <t>AKITETA</t>
  </si>
  <si>
    <t>YM CERTAINTY</t>
  </si>
  <si>
    <t>EVER OASIS</t>
  </si>
  <si>
    <t>EVER OBEY</t>
  </si>
  <si>
    <t>SPIL NIRMALA</t>
  </si>
  <si>
    <t>QINGDAO - RIZHAO - XIAMEN</t>
  </si>
  <si>
    <t>CV2-E</t>
  </si>
  <si>
    <t>CV2-N</t>
  </si>
  <si>
    <t>YANGPU-QINZHOU-HONGKONG-NANSHA</t>
  </si>
  <si>
    <t>SHEKOU -FUZHOU-QINGDAO-SHANGHAI</t>
  </si>
  <si>
    <t>SHEKOU-XINGANG-DALIAN-QINGDAO</t>
  </si>
  <si>
    <t>IHX / VSX / VTS</t>
  </si>
  <si>
    <t>XIAMEN - NINGBO</t>
  </si>
  <si>
    <t>AAC</t>
  </si>
  <si>
    <t>New service from Cai Mep (CMP06)</t>
  </si>
  <si>
    <t>CAI MEP</t>
  </si>
  <si>
    <t>NEW AAC SERVICE (XIAMEN - NINGBO)</t>
  </si>
  <si>
    <t>XMN09</t>
  </si>
  <si>
    <t>NGB07</t>
  </si>
  <si>
    <t>XMN09: Xiamen Ocean Gate ContainerTerminal
NGB07: Meishan-Island Int'l Container Tml</t>
  </si>
  <si>
    <t>CY CUT OFF (CAT LAI GIANG NAM / TANAMEXCO/ SOWATCO/ PHUC LONG / DONG NAI / BINH DUONG)</t>
  </si>
  <si>
    <t>CY CUT OFF GML (CMP06 - TCTT)</t>
  </si>
  <si>
    <t>CIT SERVICE (SHANGHAI / NINGBO)</t>
  </si>
  <si>
    <t xml:space="preserve">    NEW CVX1  (SOUTH CHINA: XIAOCHAN BEACH - QINZHOU  - HONGKONG - NANSHA)</t>
  </si>
  <si>
    <r>
      <t>TSJ terminal</t>
    </r>
    <r>
      <rPr>
        <b/>
        <sz val="13.5"/>
        <rFont val="Cambria"/>
        <family val="1"/>
      </rPr>
      <t xml:space="preserve"> (JKT09)</t>
    </r>
  </si>
  <si>
    <t>SIN02</t>
  </si>
  <si>
    <t>ETA SIN</t>
  </si>
  <si>
    <t>ETA JAKARTA (Tanjung Priok)</t>
  </si>
  <si>
    <t>SIN02: Pasir Panjang Terminal</t>
  </si>
  <si>
    <t>JKT09: PT.Pelabuhan Tanjung Priok</t>
  </si>
  <si>
    <t>JKT01: JICT.1 (UTC-1)</t>
  </si>
  <si>
    <t>ETD
CAI MEP</t>
  </si>
  <si>
    <t>CY CUT OFF (CAT LAI GIANG NAM/ TANAMEXCO/ SOWATCO/ PHUC LONG/ PHUOC LONG/ DONG NAI/ BINH DUONG/ SOTRANS/ TAN CANG LONG BINH )</t>
  </si>
  <si>
    <t>01:00am THU</t>
  </si>
  <si>
    <t>CY CUT OFF TCTT (CMP06)</t>
  </si>
  <si>
    <t>01:00am FRI</t>
  </si>
  <si>
    <t>LAEM CHABANG
LCH09</t>
  </si>
  <si>
    <t>MUNDRA
MUN04</t>
  </si>
  <si>
    <t>MUN04: Adani Mundra Int'l Container Tml</t>
  </si>
  <si>
    <t>LCH09: Laem Chabang Int'l Tml Co (LCIT C3)</t>
  </si>
  <si>
    <t>PIPAVAV PORT - NHAVA SHEVA - MUNDRA - CHENNAI - VIZAG - KATTUPALLI
LAEM CHABANG - MUNDRA</t>
  </si>
  <si>
    <t>AWES</t>
  </si>
  <si>
    <t>NEW AWES SERVICE TO MUNDRA (DIRECT)</t>
  </si>
  <si>
    <t>MIYUNHE</t>
  </si>
  <si>
    <t>MANET</t>
  </si>
  <si>
    <t>JAPAN VIA SHANGHAI</t>
  </si>
  <si>
    <t>Blank</t>
  </si>
  <si>
    <t>18:00 PM SAT at CAT LAI</t>
  </si>
  <si>
    <t>11:00 AM TUE at CAT LAI</t>
  </si>
  <si>
    <t>15:00 PM MON AT CAT LAI</t>
  </si>
  <si>
    <t>CJ6</t>
  </si>
  <si>
    <t>SKT2</t>
  </si>
  <si>
    <t>SKS2</t>
  </si>
  <si>
    <t>SNG5</t>
  </si>
  <si>
    <t>ICD Sotrans/ Dong Nai/ Transimex: 14:00 FRI</t>
  </si>
  <si>
    <t>PONTIANAK</t>
  </si>
  <si>
    <t>NPK</t>
  </si>
  <si>
    <t>NSH04</t>
  </si>
  <si>
    <t>BUSAN
PUS05</t>
  </si>
  <si>
    <t>KWANGYANG
KAN05</t>
  </si>
  <si>
    <t>QINZHOU
QZH01</t>
  </si>
  <si>
    <t>HONG KONG
(HKG01 )</t>
  </si>
  <si>
    <t>HKG01: 	Cosco-Hit Terminals (Hong Kong) Ltd / INC03: Incheon Container Terminal Co.,Ltd. / Xingang TSN01: Tianjin Port Container Terminal Co / SHK01: Shekou Container Terminal LTD / DLC01: 	Dalian Container Terminal Co.,ltd / TAO07: Qingdao Qianwan Container Tml Co. 2</t>
  </si>
  <si>
    <t>SHEKOU
SHK01</t>
  </si>
  <si>
    <t>INCHON
INC03</t>
  </si>
  <si>
    <t>DALIAN
DLC01</t>
  </si>
  <si>
    <t>QINGDAO
TAO07</t>
  </si>
  <si>
    <t>HONG KONG
HKG01</t>
  </si>
  <si>
    <t>NEW CV2-N SERVICE: SGN- SHANGHAI - NINGBO</t>
  </si>
  <si>
    <t>KMTC INCHEON</t>
  </si>
  <si>
    <t>056B</t>
  </si>
  <si>
    <t>BSS</t>
  </si>
  <si>
    <t>PLM</t>
  </si>
  <si>
    <t>SRX1</t>
  </si>
  <si>
    <t>SRX2</t>
  </si>
  <si>
    <t>HKG01: Cosco-Hit Terminals (Hong Kong) Ltd
SHA04: ShanghaiPort Ctn Waigaoqiao Tml Brh</t>
  </si>
  <si>
    <t>NEW CI1 SERVICE (HONGKONG - SHANGHAI)</t>
  </si>
  <si>
    <t>SHA07: WGQ NO.5 - NGB04: Daxie Int'l Container Terminals Co.</t>
  </si>
  <si>
    <t>GH BORA</t>
  </si>
  <si>
    <t>CSCL YELLOW SEA</t>
  </si>
  <si>
    <t>BANGKOK</t>
  </si>
  <si>
    <t>BKK02: Port Authority of Thailand (PAT) / LCH08: Kerry Siam Seaport Limited</t>
  </si>
  <si>
    <t>LAEM CHABANG</t>
  </si>
  <si>
    <t xml:space="preserve">             SINGAPORE &amp; THAILAND (VTS)</t>
  </si>
  <si>
    <t>THAILAND</t>
  </si>
  <si>
    <t>VTS</t>
  </si>
  <si>
    <t>OREA</t>
  </si>
  <si>
    <t>051B</t>
  </si>
  <si>
    <t>057B</t>
  </si>
  <si>
    <t>051A</t>
  </si>
  <si>
    <t>057A</t>
  </si>
  <si>
    <t>052A</t>
  </si>
  <si>
    <t>058A</t>
  </si>
  <si>
    <t>WAN HAI 306</t>
  </si>
  <si>
    <t>056E</t>
  </si>
  <si>
    <t>JT GLORY</t>
  </si>
  <si>
    <t>KMTC DALIAN</t>
  </si>
  <si>
    <t>SAN LORENZO</t>
  </si>
  <si>
    <t>OOCL MEMPHIS</t>
  </si>
  <si>
    <t>COSCO THAILAND</t>
  </si>
  <si>
    <t>VMS1</t>
  </si>
  <si>
    <t>WAN XING DA</t>
  </si>
  <si>
    <t>MERATUS JAYAGIRI</t>
  </si>
  <si>
    <t>021N</t>
  </si>
  <si>
    <t>18:00 SUN</t>
  </si>
  <si>
    <t>00:00 TUE</t>
  </si>
  <si>
    <t>11:59 SAT</t>
  </si>
  <si>
    <t>026N</t>
  </si>
  <si>
    <t>BEIJING</t>
  </si>
  <si>
    <t>XIN HONG KONG</t>
  </si>
  <si>
    <t>KMTC SHIMIZU</t>
  </si>
  <si>
    <t>063E</t>
  </si>
  <si>
    <t>01:00AM WED</t>
  </si>
  <si>
    <t>01:00AM THU</t>
  </si>
  <si>
    <t xml:space="preserve">INTERASIA ADVANCE </t>
  </si>
  <si>
    <t>HUIZHOU
HUI03</t>
  </si>
  <si>
    <t>WAN HAI 305</t>
  </si>
  <si>
    <t>SHANGHAI
SHA04</t>
  </si>
  <si>
    <r>
      <rPr>
        <b/>
        <i/>
        <sz val="11"/>
        <rFont val="Arial"/>
        <family val="2"/>
      </rPr>
      <t>Qingdao</t>
    </r>
    <r>
      <rPr>
        <i/>
        <sz val="11"/>
        <rFont val="Arial"/>
        <family val="2"/>
      </rPr>
      <t xml:space="preserve"> : Qingdao Qianwan Container Tml Co. 2 //  </t>
    </r>
    <r>
      <rPr>
        <b/>
        <i/>
        <sz val="11"/>
        <rFont val="Arial"/>
        <family val="2"/>
      </rPr>
      <t>Shanghai</t>
    </r>
    <r>
      <rPr>
        <i/>
        <sz val="11"/>
        <rFont val="Arial"/>
        <family val="2"/>
      </rPr>
      <t xml:space="preserve"> : 	
ShanghaiPort Ctn Waigaoqiao Tml Brh // Dalian: Dalian Container Terminal Co.,ltd.</t>
    </r>
  </si>
  <si>
    <t>CSCL SOUTH CHINA SEA</t>
  </si>
  <si>
    <t>METHI BHUM</t>
  </si>
  <si>
    <t>EVER OMNI</t>
  </si>
  <si>
    <t>015N</t>
  </si>
  <si>
    <t>N278</t>
  </si>
  <si>
    <t>CV1 SERVICE (HONGKONG / DALIAN / QINGDAO / SHANGHAI)</t>
  </si>
  <si>
    <t>023N</t>
  </si>
  <si>
    <t>NEW CV2-C SERVICE: SGN- QINGDAO - RIZHAO - XIAMEN</t>
  </si>
  <si>
    <t>055E</t>
  </si>
  <si>
    <t>153E</t>
  </si>
  <si>
    <t>409N</t>
  </si>
  <si>
    <t>2307N</t>
  </si>
  <si>
    <t>394S</t>
  </si>
  <si>
    <t>CSCL EAST CHINA SEA</t>
  </si>
  <si>
    <t>058E</t>
  </si>
  <si>
    <t>081E</t>
  </si>
  <si>
    <t>020E</t>
  </si>
  <si>
    <t>IBN AL ABBAR 302E</t>
  </si>
  <si>
    <t>SEA</t>
  </si>
  <si>
    <t>SEA SERVICE (NANSHA)</t>
  </si>
  <si>
    <t>NSH04: Guangzhou South China Oceangate</t>
  </si>
  <si>
    <t>19:00 TUE</t>
  </si>
  <si>
    <t>CY CUT OFF TCTT</t>
  </si>
  <si>
    <t>19:00 WED</t>
  </si>
  <si>
    <t>COSCO SHIPPING ALPS</t>
  </si>
  <si>
    <t>024E</t>
  </si>
  <si>
    <t>COSCO SHIPPING DENALI</t>
  </si>
  <si>
    <t>033E</t>
  </si>
  <si>
    <t>CSCL SUMMER</t>
  </si>
  <si>
    <t>XUTRA BHUM</t>
  </si>
  <si>
    <t>043N</t>
  </si>
  <si>
    <t>10:00 MON</t>
  </si>
  <si>
    <t>EVER OPUS</t>
  </si>
  <si>
    <t>028N</t>
  </si>
  <si>
    <t>016N</t>
  </si>
  <si>
    <t>009N</t>
  </si>
  <si>
    <t>N330</t>
  </si>
  <si>
    <t>N272</t>
  </si>
  <si>
    <t>N279</t>
  </si>
  <si>
    <t>N331</t>
  </si>
  <si>
    <t>N273</t>
  </si>
  <si>
    <t>023E</t>
  </si>
  <si>
    <t>442N</t>
  </si>
  <si>
    <t>410N</t>
  </si>
  <si>
    <t>443N</t>
  </si>
  <si>
    <t>411N</t>
  </si>
  <si>
    <t>932N</t>
  </si>
  <si>
    <t>108N</t>
  </si>
  <si>
    <t>044N</t>
  </si>
  <si>
    <t>933N</t>
  </si>
  <si>
    <t>2308N</t>
  </si>
  <si>
    <t>019N</t>
  </si>
  <si>
    <t>CEBU</t>
  </si>
  <si>
    <t>004N</t>
  </si>
  <si>
    <t>265S</t>
  </si>
  <si>
    <t>266S</t>
  </si>
  <si>
    <t>103S</t>
  </si>
  <si>
    <t>238S</t>
  </si>
  <si>
    <t>104S</t>
  </si>
  <si>
    <t>239S</t>
  </si>
  <si>
    <t>105S</t>
  </si>
  <si>
    <t>AS PAMELA</t>
  </si>
  <si>
    <t>056N</t>
  </si>
  <si>
    <t>163N</t>
  </si>
  <si>
    <t>154N</t>
  </si>
  <si>
    <t>024N</t>
  </si>
  <si>
    <t>163E</t>
  </si>
  <si>
    <t>154E</t>
  </si>
  <si>
    <t>KMTC PENANG</t>
  </si>
  <si>
    <t>163S</t>
  </si>
  <si>
    <t>146S</t>
  </si>
  <si>
    <t>164S</t>
  </si>
  <si>
    <t>147S</t>
  </si>
  <si>
    <t>165S</t>
  </si>
  <si>
    <t>NITHI BHUM 280N</t>
  </si>
  <si>
    <t>ISEACO WISDOM 098N</t>
  </si>
  <si>
    <t>GSS YANGON 173N</t>
  </si>
  <si>
    <t>CHERRY 208N</t>
  </si>
  <si>
    <t>ISEACO GENESIS 202N</t>
  </si>
  <si>
    <t>GSS YANGON 174N</t>
  </si>
  <si>
    <t>TRADER 133S</t>
  </si>
  <si>
    <t>SOL RELIANCE 064S</t>
  </si>
  <si>
    <t>SOL RELIANCE 065S</t>
  </si>
  <si>
    <t>SINAR SIANTAR 015S</t>
  </si>
  <si>
    <t>SINAR SIANTAR 016S</t>
  </si>
  <si>
    <t>SINAR SIANTAR 017S</t>
  </si>
  <si>
    <t>INTEGRA 045W</t>
  </si>
  <si>
    <t>INTEGRA 046W</t>
  </si>
  <si>
    <t>INTEGRA 047W</t>
  </si>
  <si>
    <t>SINAR SANUR 022S</t>
  </si>
  <si>
    <t>SINAR SANUR 023S</t>
  </si>
  <si>
    <t>SINAR SANUR 024S</t>
  </si>
  <si>
    <t>SINAR SANUR 025S</t>
  </si>
  <si>
    <t>SINAR SANUR 026S</t>
  </si>
  <si>
    <t>BRIGHT LAEM CHABANG 108S</t>
  </si>
  <si>
    <t>BRIGHT LAEM CHABANG 109S</t>
  </si>
  <si>
    <t>BRIGHT LAEM CHABANG 110S</t>
  </si>
  <si>
    <t>BRIGHT LAEM CHABANG 111S</t>
  </si>
  <si>
    <t>BRIGHT LAEM CHABANG 112S</t>
  </si>
  <si>
    <t>CTP MAKASSAR 466N</t>
  </si>
  <si>
    <t>CTP FORTUNE 284N</t>
  </si>
  <si>
    <t>CTP MAKASSAR 467N</t>
  </si>
  <si>
    <t>CTP FORTUNE 285N</t>
  </si>
  <si>
    <t>CTP MAKASSAR 468N</t>
  </si>
  <si>
    <t>KOTA NANHAI 0077E</t>
  </si>
  <si>
    <t>KOTA NAZIM 012E</t>
  </si>
  <si>
    <t>KOTA NANHAI 0078E</t>
  </si>
  <si>
    <t>KOTA NAZIM 013E</t>
  </si>
  <si>
    <t>KOTA NANHAI 0079E</t>
  </si>
  <si>
    <t>SPIL KARTINI 042S</t>
  </si>
  <si>
    <t>XIN XU ZHOU 153S</t>
  </si>
  <si>
    <t>XIN HUI ZHOU 177S</t>
  </si>
  <si>
    <t>LINAU 135 35033</t>
  </si>
  <si>
    <t>LINAU 136 36042</t>
  </si>
  <si>
    <t>XIN TIAN JIN 083W</t>
  </si>
  <si>
    <t>CMA CGM GEORGE SAND 0FD9JW1MA</t>
  </si>
  <si>
    <t>ARAYA BHUM 009W</t>
  </si>
  <si>
    <t>KMTC MUMBAI 2305W</t>
  </si>
  <si>
    <t>EVER UTILE 178W</t>
  </si>
  <si>
    <t>NORTHERN PRACTISE 25W</t>
  </si>
  <si>
    <t>EVER URANUS 161W</t>
  </si>
  <si>
    <t>COSCO HAMBURG 267W</t>
  </si>
  <si>
    <t>NAVIOS BAHAMAS 893W</t>
  </si>
  <si>
    <t>NAVIOS VERANO 0IZEUN1NC</t>
  </si>
  <si>
    <t>HENG HUI 5 0IZEWN1NC</t>
  </si>
  <si>
    <t>BOMAR RENAISSANCE 0IZEYN1NC</t>
  </si>
  <si>
    <t>APL JEDDAH 0IZF0N1NC</t>
  </si>
  <si>
    <t>WARNOW CHIEF 034S</t>
  </si>
  <si>
    <t>SANTA LOUKIA 225S</t>
  </si>
  <si>
    <t>WARNOW CHIEF 035S</t>
  </si>
  <si>
    <t>SANTA LOUKIA 226S</t>
  </si>
  <si>
    <t>YM HARMONY 382N</t>
  </si>
  <si>
    <t>WAN HAI 508 W196</t>
  </si>
  <si>
    <t>INTERASIA HORIZON W029</t>
  </si>
  <si>
    <t>XIN WEN ZHOU 154W</t>
  </si>
  <si>
    <t>SEASPAN OSAKA 009W</t>
  </si>
  <si>
    <t>KMTC MUMBAI 2305N</t>
  </si>
  <si>
    <t>MOL EARNEST 083W</t>
  </si>
  <si>
    <t>XIN WU HAN 152W</t>
  </si>
  <si>
    <t>MH GREEN 012W</t>
  </si>
  <si>
    <t>SATTHA BHUM 146W</t>
  </si>
  <si>
    <t>MOL EARNEST 084W</t>
  </si>
  <si>
    <t>WAN HAI 627 W008</t>
  </si>
  <si>
    <t>COSCO ANTWERP 188W</t>
  </si>
  <si>
    <t>WAN HAI 721 W011</t>
  </si>
  <si>
    <t>XIN CHANG SHU 080W</t>
  </si>
  <si>
    <t>EVER USEFUL 171W</t>
  </si>
  <si>
    <t>KMTC COLOMBO 2305W</t>
  </si>
  <si>
    <t>ESL NHAVA SHEVA 02333W</t>
  </si>
  <si>
    <t>ZHONG GU JI NAN 23003W</t>
  </si>
  <si>
    <t>OOCL LUXEMBOURG 104W</t>
  </si>
  <si>
    <t>SEAMAX STRATFORD 124W</t>
  </si>
  <si>
    <t>ZIM SHANGHAI 9W</t>
  </si>
  <si>
    <t>OOCL GENOA 065W</t>
  </si>
  <si>
    <t>AKA BHUM 016W</t>
  </si>
  <si>
    <t>INTERASIA CATALYST N029</t>
  </si>
  <si>
    <t>WAN HAI 506 N222</t>
  </si>
  <si>
    <t>OOCL DALIAN 688N</t>
  </si>
  <si>
    <t>WAN HAI 510 N169</t>
  </si>
  <si>
    <t>INTERASIA CATALYST N030</t>
  </si>
  <si>
    <t>SHI SHANG 18 244E</t>
  </si>
  <si>
    <t>SHI SHANG 18 245E</t>
  </si>
  <si>
    <t>SHI SHANG 18 246E</t>
  </si>
  <si>
    <t>IBN AL ABBAR 303E</t>
  </si>
  <si>
    <t>IBN AL ABBAR 304E</t>
  </si>
  <si>
    <t>SINOTRANS SHANGHAI 2333E</t>
  </si>
  <si>
    <t>SINOTRANS SHANGHAI 2335E</t>
  </si>
  <si>
    <t>COSCO BOSTON</t>
  </si>
  <si>
    <t>181E</t>
  </si>
  <si>
    <t>COSCO VENICE</t>
  </si>
  <si>
    <t>057E</t>
  </si>
  <si>
    <t>GOTTFRIED SCHULTE</t>
  </si>
  <si>
    <t>COSCO SANTOS</t>
  </si>
  <si>
    <t>078E</t>
  </si>
  <si>
    <t>COSCO SHIPPING JASMINE</t>
  </si>
  <si>
    <t>COSCO SPAIN</t>
  </si>
  <si>
    <t>059E</t>
  </si>
  <si>
    <t>COSCO FRANCE</t>
  </si>
  <si>
    <t>031E</t>
  </si>
  <si>
    <t>094E</t>
  </si>
  <si>
    <t>064E</t>
  </si>
  <si>
    <t>052E</t>
  </si>
  <si>
    <t>099E</t>
  </si>
  <si>
    <t>SLIDE DOWN</t>
  </si>
  <si>
    <t>23:00 MON  at CAT LAI</t>
  </si>
  <si>
    <t>395S</t>
  </si>
  <si>
    <t>396S</t>
  </si>
  <si>
    <t>KTX1 SERVICE (SHEKOU)</t>
  </si>
  <si>
    <t>022N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</si>
</sst>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000&quot;E&quot;"/>
    <numFmt numFmtId="165" formatCode="dd/mm"/>
    <numFmt numFmtId="166" formatCode="[$€-C07]\ #,##0"/>
    <numFmt numFmtId="167" formatCode="000&quot;A&quot;"/>
    <numFmt numFmtId="168" formatCode="000&quot;S&quot;"/>
    <numFmt numFmtId="169" formatCode="[$-14809]dd/mm/yyyy;@"/>
    <numFmt numFmtId="170" formatCode="[$-409]d/mmm;@"/>
    <numFmt numFmtId="171" formatCode="&quot;N&quot;000"/>
    <numFmt numFmtId="172" formatCode="[$-409]d\-mmm;@"/>
    <numFmt numFmtId="173" formatCode="0000&quot;S&quot;"/>
    <numFmt numFmtId="174" formatCode="000"/>
    <numFmt numFmtId="175" formatCode="&quot;Lilium V.&quot;#&quot;S&quot;"/>
    <numFmt numFmtId="176" formatCode="dd\-mmm"/>
    <numFmt numFmtId="177" formatCode="000&quot;B&quot;"/>
    <numFmt numFmtId="178" formatCode="000&quot;N&quot;"/>
    <numFmt numFmtId="179" formatCode="_ * #,##0_ ;_ * \-#,##0_ ;_ * &quot;-&quot;_ ;_ @_ "/>
  </numFmts>
  <fonts count="204">
    <font>
      <sz val="12"/>
      <name val=".VnTime"/>
      <charset val="134"/>
    </font>
    <font>
      <sz val="11"/>
      <color theme="1"/>
      <name val="Calibri"/>
      <family val="2"/>
      <scheme val="minor"/>
    </font>
    <font>
      <sz val="2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30"/>
      <color indexed="12"/>
      <name val="Arial"/>
      <family val="2"/>
    </font>
    <font>
      <b/>
      <sz val="22"/>
      <color indexed="10"/>
      <name val="Arial"/>
      <family val="2"/>
    </font>
    <font>
      <b/>
      <u/>
      <sz val="11"/>
      <color theme="4" tint="-0.249977111117893"/>
      <name val="Arial"/>
      <family val="2"/>
    </font>
    <font>
      <sz val="10"/>
      <color indexed="8"/>
      <name val="Arial"/>
      <family val="2"/>
    </font>
    <font>
      <b/>
      <sz val="16"/>
      <color rgb="FFFF0000"/>
      <name val="Arial"/>
      <family val="2"/>
    </font>
    <font>
      <b/>
      <u/>
      <sz val="14"/>
      <color indexed="17"/>
      <name val="Arial"/>
      <family val="2"/>
    </font>
    <font>
      <i/>
      <sz val="11"/>
      <color theme="1"/>
      <name val="Arial"/>
      <family val="2"/>
    </font>
    <font>
      <b/>
      <sz val="13"/>
      <color indexed="8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b/>
      <sz val="12"/>
      <color rgb="FF7030A0"/>
      <name val="Arial"/>
      <family val="2"/>
    </font>
    <font>
      <b/>
      <sz val="12"/>
      <color rgb="FF9900CC"/>
      <name val="Arial"/>
      <family val="2"/>
    </font>
    <font>
      <b/>
      <sz val="14"/>
      <color rgb="FFFF0000"/>
      <name val="Arial"/>
      <family val="2"/>
    </font>
    <font>
      <i/>
      <sz val="14"/>
      <color rgb="FF0000FF"/>
      <name val="Arial"/>
      <family val="2"/>
    </font>
    <font>
      <i/>
      <sz val="14"/>
      <color indexed="16"/>
      <name val="Arial"/>
      <family val="2"/>
    </font>
    <font>
      <b/>
      <sz val="10.5"/>
      <name val="Arial"/>
      <family val="2"/>
    </font>
    <font>
      <b/>
      <sz val="12"/>
      <color rgb="FFFF6600"/>
      <name val="Arial"/>
      <family val="2"/>
    </font>
    <font>
      <b/>
      <sz val="12"/>
      <color rgb="FF0000CC"/>
      <name val="Arial"/>
      <family val="2"/>
    </font>
    <font>
      <b/>
      <sz val="12"/>
      <color rgb="FF0070C0"/>
      <name val="Arial"/>
      <family val="2"/>
    </font>
    <font>
      <b/>
      <sz val="12"/>
      <color rgb="FF00B050"/>
      <name val="Arial"/>
      <family val="2"/>
    </font>
    <font>
      <b/>
      <u/>
      <sz val="12"/>
      <color indexed="8"/>
      <name val="Arial"/>
      <family val="2"/>
    </font>
    <font>
      <b/>
      <sz val="10"/>
      <color rgb="FFFF6600"/>
      <name val="Arial"/>
      <family val="2"/>
    </font>
    <font>
      <i/>
      <sz val="12"/>
      <color indexed="12"/>
      <name val="Arial"/>
      <family val="2"/>
    </font>
    <font>
      <i/>
      <sz val="12"/>
      <color indexed="10"/>
      <name val="Arial"/>
      <family val="2"/>
    </font>
    <font>
      <b/>
      <sz val="10"/>
      <color rgb="FF0070C0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i/>
      <u/>
      <sz val="12"/>
      <color indexed="10"/>
      <name val="Times New Roman"/>
      <family val="1"/>
    </font>
    <font>
      <sz val="12"/>
      <color indexed="10"/>
      <name val="Arial"/>
      <family val="2"/>
    </font>
    <font>
      <i/>
      <sz val="12"/>
      <color indexed="16"/>
      <name val="Arial"/>
      <family val="2"/>
    </font>
    <font>
      <b/>
      <sz val="10"/>
      <color rgb="FF00B050"/>
      <name val="Arial"/>
      <family val="2"/>
    </font>
    <font>
      <b/>
      <sz val="14"/>
      <color indexed="17"/>
      <name val="Arial"/>
      <family val="2"/>
    </font>
    <font>
      <b/>
      <sz val="13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61"/>
      <name val="Arial"/>
      <family val="2"/>
    </font>
    <font>
      <b/>
      <sz val="12"/>
      <color rgb="FF009999"/>
      <name val="Arial"/>
      <family val="2"/>
    </font>
    <font>
      <b/>
      <sz val="12"/>
      <color indexed="14"/>
      <name val="Arial"/>
      <family val="2"/>
    </font>
    <font>
      <b/>
      <sz val="12"/>
      <color rgb="FF3366FF"/>
      <name val="Arial"/>
      <family val="2"/>
    </font>
    <font>
      <b/>
      <sz val="13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800080"/>
      <name val="Arial"/>
      <family val="2"/>
    </font>
    <font>
      <b/>
      <sz val="13"/>
      <color indexed="10"/>
      <name val="Arial"/>
      <family val="2"/>
    </font>
    <font>
      <b/>
      <sz val="13"/>
      <color rgb="FF008000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2"/>
      <color indexed="40"/>
      <name val="Arial"/>
      <family val="2"/>
    </font>
    <font>
      <i/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60"/>
      <name val="Arial"/>
      <family val="2"/>
    </font>
    <font>
      <b/>
      <sz val="12"/>
      <color rgb="FF00CCFF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i/>
      <u/>
      <sz val="10"/>
      <color indexed="10"/>
      <name val="Times New Roman"/>
      <family val="1"/>
    </font>
    <font>
      <sz val="10"/>
      <color indexed="10"/>
      <name val="Arial"/>
      <family val="2"/>
    </font>
    <font>
      <i/>
      <sz val="10"/>
      <color indexed="16"/>
      <name val="Arial"/>
      <family val="2"/>
    </font>
    <font>
      <b/>
      <u/>
      <sz val="12"/>
      <color indexed="57"/>
      <name val="Arial"/>
      <family val="2"/>
    </font>
    <font>
      <i/>
      <u/>
      <sz val="12"/>
      <color indexed="8"/>
      <name val="Times New Roman"/>
      <family val="1"/>
    </font>
    <font>
      <b/>
      <sz val="14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VNI-Helve-Condense"/>
    </font>
    <font>
      <b/>
      <sz val="12"/>
      <color indexed="8"/>
      <name val="VNI-Helve-Condense"/>
    </font>
    <font>
      <b/>
      <sz val="14"/>
      <color indexed="8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2"/>
      <color indexed="8"/>
      <name val="Arial"/>
      <family val="2"/>
    </font>
    <font>
      <sz val="13"/>
      <name val="Arial"/>
      <family val="2"/>
    </font>
    <font>
      <b/>
      <sz val="15"/>
      <color indexed="10"/>
      <name val="Arial"/>
      <family val="2"/>
    </font>
    <font>
      <sz val="22"/>
      <color indexed="8"/>
      <name val="Arial"/>
      <family val="2"/>
    </font>
    <font>
      <b/>
      <sz val="22"/>
      <color indexed="8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u/>
      <sz val="14"/>
      <color indexed="11"/>
      <name val="Arial"/>
      <family val="2"/>
    </font>
    <font>
      <b/>
      <sz val="10"/>
      <color indexed="14"/>
      <name val="Arial"/>
      <family val="2"/>
    </font>
    <font>
      <sz val="15"/>
      <color indexed="8"/>
      <name val="Arial"/>
      <family val="2"/>
    </font>
    <font>
      <i/>
      <sz val="12"/>
      <color indexed="60"/>
      <name val="Arial"/>
      <family val="2"/>
    </font>
    <font>
      <b/>
      <u/>
      <sz val="12"/>
      <color rgb="FF0000FF"/>
      <name val="Arial"/>
      <family val="2"/>
    </font>
    <font>
      <sz val="12"/>
      <color rgb="FFFF0000"/>
      <name val="Arial"/>
      <family val="2"/>
    </font>
    <font>
      <b/>
      <u/>
      <sz val="12"/>
      <color indexed="12"/>
      <name val="Arial"/>
      <family val="2"/>
    </font>
    <font>
      <b/>
      <sz val="13"/>
      <color rgb="FFFF0000"/>
      <name val="Arial"/>
      <family val="2"/>
    </font>
    <font>
      <b/>
      <sz val="12"/>
      <color rgb="FFFF00FF"/>
      <name val="Arial"/>
      <family val="2"/>
    </font>
    <font>
      <b/>
      <sz val="12"/>
      <color rgb="FF3399FF"/>
      <name val="Arial"/>
      <family val="2"/>
    </font>
    <font>
      <b/>
      <sz val="12"/>
      <color indexed="16"/>
      <name val="Arial"/>
      <family val="2"/>
    </font>
    <font>
      <b/>
      <sz val="28"/>
      <color indexed="12"/>
      <name val="Arial"/>
      <family val="2"/>
    </font>
    <font>
      <b/>
      <sz val="15"/>
      <color indexed="8"/>
      <name val="Arial"/>
      <family val="2"/>
    </font>
    <font>
      <sz val="12"/>
      <color rgb="FFFF00FF"/>
      <name val="Arial"/>
      <family val="2"/>
    </font>
    <font>
      <sz val="12"/>
      <color rgb="FF3399FF"/>
      <name val="Arial"/>
      <family val="2"/>
    </font>
    <font>
      <b/>
      <u/>
      <sz val="14"/>
      <color indexed="12"/>
      <name val="Arial"/>
      <family val="2"/>
    </font>
    <font>
      <b/>
      <sz val="10.5"/>
      <color rgb="FFFF0000"/>
      <name val="Arial"/>
      <family val="2"/>
    </font>
    <font>
      <sz val="10"/>
      <color indexed="12"/>
      <name val="Arial"/>
      <family val="2"/>
    </font>
    <font>
      <i/>
      <sz val="8"/>
      <color indexed="60"/>
      <name val="Arial"/>
      <family val="2"/>
    </font>
    <font>
      <b/>
      <sz val="14"/>
      <color indexed="10"/>
      <name val="Arial"/>
      <family val="2"/>
    </font>
    <font>
      <b/>
      <sz val="12"/>
      <color rgb="FF0000FF"/>
      <name val="VNI-Helve-Condense"/>
    </font>
    <font>
      <b/>
      <sz val="14"/>
      <color indexed="12"/>
      <name val="Arial"/>
      <family val="2"/>
    </font>
    <font>
      <b/>
      <sz val="12"/>
      <color rgb="FF008080"/>
      <name val="Arial"/>
      <family val="2"/>
    </font>
    <font>
      <b/>
      <sz val="16"/>
      <color indexed="10"/>
      <name val="Arial"/>
      <family val="2"/>
    </font>
    <font>
      <i/>
      <sz val="11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1"/>
      <color rgb="FFFF0000"/>
      <name val="Arial"/>
      <family val="2"/>
    </font>
    <font>
      <b/>
      <sz val="11"/>
      <color indexed="12"/>
      <name val="Arial"/>
      <family val="2"/>
    </font>
    <font>
      <sz val="13"/>
      <color indexed="10"/>
      <name val="Arial"/>
      <family val="2"/>
    </font>
    <font>
      <i/>
      <u/>
      <sz val="13"/>
      <color indexed="10"/>
      <name val="Times New Roman"/>
      <family val="1"/>
    </font>
    <font>
      <i/>
      <sz val="13"/>
      <color indexed="16"/>
      <name val="Arial"/>
      <family val="2"/>
    </font>
    <font>
      <i/>
      <sz val="10"/>
      <name val="Arial"/>
      <family val="2"/>
    </font>
    <font>
      <sz val="12"/>
      <color rgb="FF0000FF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CC00FF"/>
      <name val="Arial"/>
      <family val="2"/>
    </font>
    <font>
      <b/>
      <sz val="12"/>
      <color rgb="FF006600"/>
      <name val="Arial"/>
      <family val="2"/>
    </font>
    <font>
      <b/>
      <u/>
      <sz val="12"/>
      <color rgb="FFFF0000"/>
      <name val="Arial"/>
      <family val="2"/>
    </font>
    <font>
      <i/>
      <u/>
      <sz val="12"/>
      <color indexed="8"/>
      <name val="Arial"/>
      <family val="2"/>
    </font>
    <font>
      <b/>
      <sz val="26"/>
      <color indexed="12"/>
      <name val="Arial"/>
      <family val="2"/>
    </font>
    <font>
      <i/>
      <sz val="10"/>
      <color indexed="8"/>
      <name val="Arial"/>
      <family val="2"/>
    </font>
    <font>
      <sz val="10"/>
      <color rgb="FFFF0000"/>
      <name val="Arial"/>
      <family val="2"/>
    </font>
    <font>
      <i/>
      <sz val="14"/>
      <color rgb="FFFF0000"/>
      <name val="Arial"/>
      <family val="2"/>
    </font>
    <font>
      <i/>
      <sz val="10"/>
      <color indexed="60"/>
      <name val="Arial"/>
      <family val="2"/>
    </font>
    <font>
      <b/>
      <sz val="24"/>
      <color indexed="12"/>
      <name val="Arial"/>
      <family val="2"/>
    </font>
    <font>
      <i/>
      <sz val="12"/>
      <color theme="1"/>
      <name val="Arial"/>
      <family val="2"/>
    </font>
    <font>
      <i/>
      <sz val="12"/>
      <name val=".VnTime"/>
      <family val="2"/>
    </font>
    <font>
      <sz val="6"/>
      <name val="Arial"/>
      <family val="2"/>
    </font>
    <font>
      <b/>
      <sz val="32"/>
      <color indexed="12"/>
      <name val="Arial"/>
      <family val="2"/>
    </font>
    <font>
      <b/>
      <sz val="20"/>
      <name val="Arial"/>
      <family val="2"/>
    </font>
    <font>
      <b/>
      <sz val="11"/>
      <color rgb="FFFF0000"/>
      <name val="Tahoma"/>
      <family val="2"/>
    </font>
    <font>
      <b/>
      <sz val="11"/>
      <color indexed="17"/>
      <name val="Tahoma"/>
      <family val="2"/>
    </font>
    <font>
      <b/>
      <sz val="11"/>
      <color rgb="FF0000FF"/>
      <name val="Tahoma"/>
      <family val="2"/>
    </font>
    <font>
      <b/>
      <sz val="11"/>
      <name val="Tahoma"/>
      <family val="2"/>
    </font>
    <font>
      <b/>
      <sz val="8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VNI-Helve-Condense"/>
    </font>
    <font>
      <sz val="14"/>
      <name val="Arial"/>
      <family val="2"/>
    </font>
    <font>
      <b/>
      <sz val="10"/>
      <color indexed="8"/>
      <name val="VNI-Helve-Condense"/>
    </font>
    <font>
      <sz val="14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Arial"/>
      <family val="2"/>
    </font>
    <font>
      <sz val="11"/>
      <color indexed="10"/>
      <name val="Arial"/>
      <family val="2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name val="바탕체"/>
      <charset val="13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u/>
      <sz val="7.5"/>
      <color indexed="12"/>
      <name val="Arial"/>
      <family val="2"/>
    </font>
    <font>
      <sz val="12"/>
      <name val="Times New Roman"/>
      <family val="1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0"/>
      <name val="VNI-Times"/>
    </font>
    <font>
      <sz val="10"/>
      <name val="Helv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i/>
      <sz val="9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2"/>
      <name val=".VnTime"/>
      <family val="2"/>
    </font>
    <font>
      <b/>
      <i/>
      <sz val="11"/>
      <name val="Arial"/>
      <family val="2"/>
    </font>
    <font>
      <b/>
      <sz val="9"/>
      <color indexed="81"/>
      <name val="Tahoma"/>
      <family val="2"/>
    </font>
    <font>
      <b/>
      <sz val="20"/>
      <color indexed="10"/>
      <name val="Arial"/>
      <family val="2"/>
    </font>
    <font>
      <b/>
      <sz val="24"/>
      <color indexed="10"/>
      <name val="Arial"/>
      <family val="2"/>
    </font>
    <font>
      <sz val="9"/>
      <color indexed="14"/>
      <name val="Arial"/>
      <family val="2"/>
    </font>
    <font>
      <b/>
      <sz val="12"/>
      <color theme="7" tint="-0.249977111117893"/>
      <name val="Arial"/>
      <family val="2"/>
    </font>
    <font>
      <b/>
      <sz val="12"/>
      <color rgb="FF00B0F0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2"/>
      <name val="바탕체"/>
      <family val="1"/>
      <charset val="129"/>
    </font>
    <font>
      <sz val="11"/>
      <color theme="1"/>
      <name val="Calibri"/>
      <family val="3"/>
      <charset val="129"/>
      <scheme val="minor"/>
    </font>
    <font>
      <b/>
      <sz val="12"/>
      <color theme="7"/>
      <name val="Arial"/>
      <family val="2"/>
    </font>
    <font>
      <sz val="9"/>
      <color indexed="81"/>
      <name val="Tahoma"/>
      <family val="2"/>
    </font>
    <font>
      <b/>
      <i/>
      <sz val="12"/>
      <color indexed="12"/>
      <name val="Arial"/>
      <family val="2"/>
    </font>
    <font>
      <i/>
      <sz val="11"/>
      <color rgb="FFFF0000"/>
      <name val="Arial"/>
      <family val="2"/>
    </font>
    <font>
      <b/>
      <sz val="12"/>
      <color theme="9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12"/>
      <color rgb="FFFF0000"/>
      <name val="Times New Roman"/>
      <family val="1"/>
    </font>
    <font>
      <i/>
      <sz val="9"/>
      <color indexed="6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2"/>
      <color indexed="10"/>
      <name val="Palatino Linotype"/>
      <family val="1"/>
    </font>
    <font>
      <sz val="12"/>
      <name val="Palatino Linotype"/>
      <family val="1"/>
    </font>
    <font>
      <b/>
      <sz val="13.5"/>
      <name val="Cambria"/>
      <family val="1"/>
    </font>
    <font>
      <b/>
      <sz val="10"/>
      <color rgb="FFFF0000"/>
      <name val="Arial"/>
      <family val="2"/>
    </font>
    <font>
      <b/>
      <i/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2"/>
        <bgColor indexed="64"/>
      </patternFill>
    </fill>
  </fills>
  <borders count="93">
    <border>
      <left/>
      <right/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indexed="10"/>
      </left>
      <right/>
      <top style="thin">
        <color rgb="FFFF0000"/>
      </top>
      <bottom style="thin">
        <color indexed="10"/>
      </bottom>
      <diagonal/>
    </border>
    <border>
      <left/>
      <right/>
      <top style="thin">
        <color rgb="FFFF0000"/>
      </top>
      <bottom style="thin">
        <color indexed="10"/>
      </bottom>
      <diagonal/>
    </border>
    <border>
      <left/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/>
      <top style="thin">
        <color rgb="FFFF0000"/>
      </top>
      <bottom/>
      <diagonal/>
    </border>
    <border>
      <left style="thin">
        <color rgb="FFFF0000"/>
      </left>
      <right style="thin">
        <color auto="1"/>
      </right>
      <top/>
      <bottom style="thin">
        <color rgb="FFFF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1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rgb="FFFF0000"/>
      </top>
      <bottom style="thin">
        <color indexed="10"/>
      </bottom>
      <diagonal/>
    </border>
  </borders>
  <cellStyleXfs count="158">
    <xf numFmtId="0" fontId="0" fillId="0" borderId="0"/>
    <xf numFmtId="170" fontId="149" fillId="0" borderId="0"/>
    <xf numFmtId="0" fontId="147" fillId="14" borderId="0" applyNumberFormat="0" applyBorder="0" applyAlignment="0" applyProtection="0">
      <alignment vertical="center"/>
    </xf>
    <xf numFmtId="0" fontId="145" fillId="11" borderId="0" applyNumberFormat="0" applyBorder="0" applyAlignment="0" applyProtection="0">
      <alignment vertical="center"/>
    </xf>
    <xf numFmtId="0" fontId="146" fillId="12" borderId="0" applyNumberFormat="0" applyBorder="0" applyAlignment="0" applyProtection="0"/>
    <xf numFmtId="0" fontId="151" fillId="0" borderId="0" applyNumberFormat="0" applyFill="0" applyBorder="0" applyAlignment="0" applyProtection="0">
      <alignment vertical="top"/>
      <protection locked="0"/>
    </xf>
    <xf numFmtId="0" fontId="152" fillId="0" borderId="0"/>
    <xf numFmtId="0" fontId="146" fillId="12" borderId="0" applyNumberFormat="0" applyBorder="0" applyAlignment="0" applyProtection="0"/>
    <xf numFmtId="0" fontId="149" fillId="0" borderId="0"/>
    <xf numFmtId="0" fontId="153" fillId="15" borderId="0" applyNumberFormat="0" applyBorder="0" applyAlignment="0" applyProtection="0">
      <alignment vertical="center"/>
    </xf>
    <xf numFmtId="0" fontId="155" fillId="16" borderId="52" applyNumberFormat="0" applyAlignment="0" applyProtection="0">
      <alignment vertical="center"/>
    </xf>
    <xf numFmtId="0" fontId="147" fillId="13" borderId="0" applyNumberFormat="0" applyBorder="0" applyAlignment="0" applyProtection="0">
      <alignment vertical="center"/>
    </xf>
    <xf numFmtId="0" fontId="149" fillId="0" borderId="0"/>
    <xf numFmtId="0" fontId="6" fillId="0" borderId="0"/>
    <xf numFmtId="0" fontId="146" fillId="12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46" fillId="12" borderId="0" applyNumberFormat="0" applyBorder="0" applyAlignment="0" applyProtection="0"/>
    <xf numFmtId="0" fontId="147" fillId="17" borderId="0" applyNumberFormat="0" applyBorder="0" applyAlignment="0" applyProtection="0">
      <alignment vertical="center"/>
    </xf>
    <xf numFmtId="0" fontId="146" fillId="12" borderId="0" applyNumberFormat="0" applyBorder="0" applyAlignment="0" applyProtection="0"/>
    <xf numFmtId="0" fontId="149" fillId="0" borderId="0"/>
    <xf numFmtId="0" fontId="146" fillId="12" borderId="0" applyNumberFormat="0" applyBorder="0" applyAlignment="0" applyProtection="0"/>
    <xf numFmtId="0" fontId="6" fillId="0" borderId="0"/>
    <xf numFmtId="0" fontId="156" fillId="17" borderId="0" applyNumberFormat="0" applyBorder="0" applyAlignment="0" applyProtection="0"/>
    <xf numFmtId="0" fontId="147" fillId="18" borderId="0" applyNumberFormat="0" applyBorder="0" applyAlignment="0" applyProtection="0">
      <alignment vertical="center"/>
    </xf>
    <xf numFmtId="0" fontId="147" fillId="19" borderId="0" applyNumberFormat="0" applyBorder="0" applyAlignment="0" applyProtection="0">
      <alignment vertical="center"/>
    </xf>
    <xf numFmtId="0" fontId="147" fillId="19" borderId="0" applyNumberFormat="0" applyBorder="0" applyAlignment="0" applyProtection="0">
      <alignment vertical="center"/>
    </xf>
    <xf numFmtId="0" fontId="147" fillId="20" borderId="0" applyNumberFormat="0" applyBorder="0" applyAlignment="0" applyProtection="0">
      <alignment vertical="center"/>
    </xf>
    <xf numFmtId="0" fontId="147" fillId="21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12" borderId="0" applyNumberFormat="0" applyBorder="0" applyAlignment="0" applyProtection="0">
      <alignment vertical="center"/>
    </xf>
    <xf numFmtId="0" fontId="147" fillId="18" borderId="0" applyNumberFormat="0" applyBorder="0" applyAlignment="0" applyProtection="0">
      <alignment vertical="center"/>
    </xf>
    <xf numFmtId="0" fontId="147" fillId="23" borderId="0" applyNumberFormat="0" applyBorder="0" applyAlignment="0" applyProtection="0">
      <alignment vertical="center"/>
    </xf>
    <xf numFmtId="0" fontId="145" fillId="24" borderId="0" applyNumberFormat="0" applyBorder="0" applyAlignment="0" applyProtection="0">
      <alignment vertical="center"/>
    </xf>
    <xf numFmtId="0" fontId="145" fillId="20" borderId="0" applyNumberFormat="0" applyBorder="0" applyAlignment="0" applyProtection="0">
      <alignment vertical="center"/>
    </xf>
    <xf numFmtId="0" fontId="145" fillId="21" borderId="0" applyNumberFormat="0" applyBorder="0" applyAlignment="0" applyProtection="0">
      <alignment vertical="center"/>
    </xf>
    <xf numFmtId="0" fontId="145" fillId="25" borderId="0" applyNumberFormat="0" applyBorder="0" applyAlignment="0" applyProtection="0">
      <alignment vertical="center"/>
    </xf>
    <xf numFmtId="0" fontId="145" fillId="26" borderId="0" applyNumberFormat="0" applyBorder="0" applyAlignment="0" applyProtection="0">
      <alignment vertical="center"/>
    </xf>
    <xf numFmtId="0" fontId="145" fillId="27" borderId="0" applyNumberFormat="0" applyBorder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170" fontId="150" fillId="0" borderId="0"/>
    <xf numFmtId="0" fontId="158" fillId="0" borderId="53" applyNumberFormat="0" applyFill="0" applyAlignment="0" applyProtection="0">
      <alignment vertical="center"/>
    </xf>
    <xf numFmtId="173" fontId="149" fillId="0" borderId="0"/>
    <xf numFmtId="173" fontId="149" fillId="0" borderId="0"/>
    <xf numFmtId="0" fontId="150" fillId="0" borderId="0"/>
    <xf numFmtId="0" fontId="176" fillId="0" borderId="0"/>
    <xf numFmtId="0" fontId="149" fillId="0" borderId="0"/>
    <xf numFmtId="0" fontId="6" fillId="0" borderId="0"/>
    <xf numFmtId="0" fontId="159" fillId="0" borderId="0"/>
    <xf numFmtId="0" fontId="6" fillId="0" borderId="0"/>
    <xf numFmtId="0" fontId="6" fillId="0" borderId="0"/>
    <xf numFmtId="0" fontId="149" fillId="0" borderId="0"/>
    <xf numFmtId="165" fontId="160" fillId="0" borderId="0"/>
    <xf numFmtId="0" fontId="6" fillId="0" borderId="0"/>
    <xf numFmtId="0" fontId="6" fillId="0" borderId="0"/>
    <xf numFmtId="166" fontId="154" fillId="0" borderId="0"/>
    <xf numFmtId="0" fontId="6" fillId="0" borderId="0"/>
    <xf numFmtId="0" fontId="146" fillId="12" borderId="0" applyNumberFormat="0" applyBorder="0" applyAlignment="0" applyProtection="0"/>
    <xf numFmtId="166" fontId="154" fillId="0" borderId="0"/>
    <xf numFmtId="166" fontId="154" fillId="0" borderId="0"/>
    <xf numFmtId="166" fontId="154" fillId="0" borderId="0"/>
    <xf numFmtId="166" fontId="154" fillId="0" borderId="0"/>
    <xf numFmtId="166" fontId="144" fillId="0" borderId="0"/>
    <xf numFmtId="0" fontId="148" fillId="0" borderId="0"/>
    <xf numFmtId="0" fontId="152" fillId="0" borderId="0"/>
    <xf numFmtId="0" fontId="161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56" fillId="17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62" fillId="17" borderId="0" applyNumberFormat="0" applyBorder="0" applyAlignment="0" applyProtection="0">
      <alignment vertical="center"/>
    </xf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63" fillId="0" borderId="0" applyNumberFormat="0" applyFill="0" applyBorder="0" applyAlignment="0" applyProtection="0">
      <alignment vertical="center"/>
    </xf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56" fillId="17" borderId="0" applyNumberFormat="0" applyBorder="0" applyAlignment="0" applyProtection="0"/>
    <xf numFmtId="0" fontId="149" fillId="0" borderId="0"/>
    <xf numFmtId="0" fontId="149" fillId="0" borderId="0"/>
    <xf numFmtId="0" fontId="149" fillId="0" borderId="0"/>
    <xf numFmtId="0" fontId="149" fillId="0" borderId="0"/>
    <xf numFmtId="169" fontId="149" fillId="0" borderId="0"/>
    <xf numFmtId="0" fontId="6" fillId="0" borderId="0"/>
    <xf numFmtId="0" fontId="149" fillId="0" borderId="0">
      <alignment vertical="center"/>
    </xf>
    <xf numFmtId="0" fontId="145" fillId="28" borderId="0" applyNumberFormat="0" applyBorder="0" applyAlignment="0" applyProtection="0">
      <alignment vertical="center"/>
    </xf>
    <xf numFmtId="0" fontId="145" fillId="29" borderId="0" applyNumberFormat="0" applyBorder="0" applyAlignment="0" applyProtection="0">
      <alignment vertical="center"/>
    </xf>
    <xf numFmtId="0" fontId="145" fillId="25" borderId="0" applyNumberFormat="0" applyBorder="0" applyAlignment="0" applyProtection="0">
      <alignment vertical="center"/>
    </xf>
    <xf numFmtId="0" fontId="145" fillId="26" borderId="0" applyNumberFormat="0" applyBorder="0" applyAlignment="0" applyProtection="0">
      <alignment vertical="center"/>
    </xf>
    <xf numFmtId="0" fontId="145" fillId="30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54" applyNumberFormat="0" applyFill="0" applyAlignment="0" applyProtection="0">
      <alignment vertical="center"/>
    </xf>
    <xf numFmtId="0" fontId="166" fillId="0" borderId="55" applyNumberFormat="0" applyFill="0" applyAlignment="0" applyProtection="0">
      <alignment vertical="center"/>
    </xf>
    <xf numFmtId="0" fontId="157" fillId="0" borderId="56" applyNumberFormat="0" applyFill="0" applyAlignment="0" applyProtection="0">
      <alignment vertical="center"/>
    </xf>
    <xf numFmtId="0" fontId="167" fillId="0" borderId="0" applyNumberFormat="0" applyFill="0" applyBorder="0" applyAlignment="0" applyProtection="0"/>
    <xf numFmtId="0" fontId="168" fillId="31" borderId="57" applyNumberFormat="0" applyAlignment="0" applyProtection="0">
      <alignment vertical="center"/>
    </xf>
    <xf numFmtId="0" fontId="147" fillId="32" borderId="58" applyNumberFormat="0" applyFont="0" applyAlignment="0" applyProtection="0">
      <alignment vertical="center"/>
    </xf>
    <xf numFmtId="0" fontId="169" fillId="0" borderId="0" applyNumberFormat="0" applyFill="0" applyBorder="0" applyAlignment="0" applyProtection="0">
      <alignment vertical="center"/>
    </xf>
    <xf numFmtId="0" fontId="170" fillId="14" borderId="52" applyNumberFormat="0" applyAlignment="0" applyProtection="0">
      <alignment vertical="center"/>
    </xf>
    <xf numFmtId="0" fontId="171" fillId="16" borderId="59" applyNumberFormat="0" applyAlignment="0" applyProtection="0">
      <alignment vertical="center"/>
    </xf>
    <xf numFmtId="0" fontId="172" fillId="0" borderId="60" applyNumberFormat="0" applyFill="0" applyAlignment="0" applyProtection="0">
      <alignment vertical="center"/>
    </xf>
    <xf numFmtId="0" fontId="1" fillId="0" borderId="0"/>
    <xf numFmtId="179" fontId="1" fillId="0" borderId="0" applyFont="0" applyFill="0" applyBorder="0" applyAlignment="0" applyProtection="0"/>
    <xf numFmtId="0" fontId="187" fillId="0" borderId="0">
      <alignment vertical="center"/>
    </xf>
    <xf numFmtId="179" fontId="186" fillId="0" borderId="0" applyFont="0" applyFill="0" applyBorder="0" applyAlignment="0" applyProtection="0"/>
    <xf numFmtId="179" fontId="186" fillId="0" borderId="0" applyFont="0" applyFill="0" applyBorder="0" applyAlignment="0" applyProtection="0"/>
    <xf numFmtId="0" fontId="186" fillId="0" borderId="0"/>
    <xf numFmtId="0" fontId="186" fillId="0" borderId="0"/>
    <xf numFmtId="0" fontId="185" fillId="0" borderId="0"/>
    <xf numFmtId="0" fontId="185" fillId="0" borderId="0"/>
    <xf numFmtId="0" fontId="185" fillId="0" borderId="0"/>
  </cellStyleXfs>
  <cellXfs count="1224">
    <xf numFmtId="0" fontId="0" fillId="0" borderId="0" xfId="0"/>
    <xf numFmtId="0" fontId="2" fillId="0" borderId="0" xfId="54" applyFont="1"/>
    <xf numFmtId="0" fontId="3" fillId="2" borderId="0" xfId="54" applyFont="1" applyFill="1"/>
    <xf numFmtId="0" fontId="4" fillId="2" borderId="0" xfId="54" applyFont="1" applyFill="1"/>
    <xf numFmtId="0" fontId="5" fillId="3" borderId="0" xfId="48" applyFont="1" applyFill="1"/>
    <xf numFmtId="0" fontId="6" fillId="3" borderId="0" xfId="48" applyFill="1"/>
    <xf numFmtId="0" fontId="6" fillId="2" borderId="0" xfId="54" applyFill="1"/>
    <xf numFmtId="168" fontId="6" fillId="2" borderId="0" xfId="54" applyNumberFormat="1" applyFill="1"/>
    <xf numFmtId="0" fontId="6" fillId="2" borderId="0" xfId="54" applyFill="1" applyAlignment="1">
      <alignment horizontal="center"/>
    </xf>
    <xf numFmtId="0" fontId="7" fillId="2" borderId="0" xfId="54" applyFont="1" applyFill="1" applyAlignment="1">
      <alignment horizontal="center" vertical="center"/>
    </xf>
    <xf numFmtId="168" fontId="7" fillId="2" borderId="0" xfId="54" applyNumberFormat="1" applyFont="1" applyFill="1" applyAlignment="1">
      <alignment horizontal="center" vertical="center"/>
    </xf>
    <xf numFmtId="168" fontId="8" fillId="0" borderId="0" xfId="54" applyNumberFormat="1" applyFont="1" applyAlignment="1">
      <alignment horizontal="center" vertical="center"/>
    </xf>
    <xf numFmtId="0" fontId="8" fillId="0" borderId="0" xfId="54" applyFont="1" applyAlignment="1">
      <alignment horizontal="center" vertical="center"/>
    </xf>
    <xf numFmtId="165" fontId="9" fillId="4" borderId="0" xfId="5" applyNumberFormat="1" applyFont="1" applyFill="1" applyAlignment="1" applyProtection="1">
      <alignment horizontal="left"/>
    </xf>
    <xf numFmtId="168" fontId="10" fillId="2" borderId="0" xfId="54" applyNumberFormat="1" applyFont="1" applyFill="1"/>
    <xf numFmtId="0" fontId="10" fillId="2" borderId="0" xfId="54" applyFont="1" applyFill="1"/>
    <xf numFmtId="165" fontId="12" fillId="0" borderId="1" xfId="5" applyNumberFormat="1" applyFont="1" applyFill="1" applyBorder="1" applyAlignment="1" applyProtection="1"/>
    <xf numFmtId="0" fontId="13" fillId="3" borderId="0" xfId="46" applyFont="1" applyFill="1" applyAlignment="1">
      <alignment horizontal="right"/>
    </xf>
    <xf numFmtId="0" fontId="14" fillId="2" borderId="5" xfId="6" applyFont="1" applyFill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center" vertical="center"/>
    </xf>
    <xf numFmtId="0" fontId="14" fillId="2" borderId="8" xfId="6" applyFont="1" applyFill="1" applyBorder="1" applyAlignment="1">
      <alignment horizontal="center" vertical="center"/>
    </xf>
    <xf numFmtId="0" fontId="14" fillId="5" borderId="8" xfId="6" applyFont="1" applyFill="1" applyBorder="1" applyAlignment="1">
      <alignment horizontal="center" vertical="center"/>
    </xf>
    <xf numFmtId="16" fontId="16" fillId="0" borderId="16" xfId="50" applyNumberFormat="1" applyFont="1" applyBorder="1" applyAlignment="1">
      <alignment horizontal="center" vertical="center"/>
    </xf>
    <xf numFmtId="16" fontId="16" fillId="0" borderId="8" xfId="50" applyNumberFormat="1" applyFont="1" applyBorder="1" applyAlignment="1">
      <alignment horizontal="center"/>
    </xf>
    <xf numFmtId="16" fontId="16" fillId="0" borderId="17" xfId="50" applyNumberFormat="1" applyFont="1" applyBorder="1" applyAlignment="1">
      <alignment horizontal="left" vertical="center"/>
    </xf>
    <xf numFmtId="16" fontId="16" fillId="0" borderId="19" xfId="50" applyNumberFormat="1" applyFont="1" applyBorder="1" applyAlignment="1">
      <alignment horizontal="center" vertical="center"/>
    </xf>
    <xf numFmtId="16" fontId="16" fillId="0" borderId="14" xfId="50" applyNumberFormat="1" applyFont="1" applyBorder="1" applyAlignment="1">
      <alignment horizontal="left" vertical="center"/>
    </xf>
    <xf numFmtId="16" fontId="16" fillId="0" borderId="20" xfId="50" applyNumberFormat="1" applyFont="1" applyBorder="1" applyAlignment="1">
      <alignment horizontal="left" vertical="center"/>
    </xf>
    <xf numFmtId="16" fontId="16" fillId="0" borderId="22" xfId="50" applyNumberFormat="1" applyFont="1" applyBorder="1" applyAlignment="1">
      <alignment horizontal="center" vertical="center"/>
    </xf>
    <xf numFmtId="16" fontId="16" fillId="0" borderId="0" xfId="50" applyNumberFormat="1" applyFont="1" applyAlignment="1">
      <alignment horizontal="left" vertical="center"/>
    </xf>
    <xf numFmtId="168" fontId="16" fillId="0" borderId="0" xfId="50" applyNumberFormat="1" applyFont="1" applyAlignment="1">
      <alignment horizontal="center" vertical="center"/>
    </xf>
    <xf numFmtId="16" fontId="16" fillId="0" borderId="0" xfId="50" applyNumberFormat="1" applyFont="1" applyAlignment="1">
      <alignment horizontal="center" vertical="center"/>
    </xf>
    <xf numFmtId="0" fontId="19" fillId="2" borderId="0" xfId="55" applyFont="1" applyFill="1" applyAlignment="1">
      <alignment vertical="center"/>
    </xf>
    <xf numFmtId="168" fontId="20" fillId="6" borderId="0" xfId="48" applyNumberFormat="1" applyFont="1" applyFill="1" applyAlignment="1">
      <alignment horizontal="right" vertical="center"/>
    </xf>
    <xf numFmtId="0" fontId="21" fillId="6" borderId="0" xfId="48" applyFont="1" applyFill="1" applyAlignment="1">
      <alignment horizontal="right" vertical="center"/>
    </xf>
    <xf numFmtId="0" fontId="6" fillId="3" borderId="0" xfId="48" applyFill="1" applyAlignment="1">
      <alignment horizontal="center"/>
    </xf>
    <xf numFmtId="168" fontId="23" fillId="5" borderId="4" xfId="50" applyNumberFormat="1" applyFont="1" applyFill="1" applyBorder="1" applyAlignment="1">
      <alignment horizontal="center"/>
    </xf>
    <xf numFmtId="172" fontId="23" fillId="5" borderId="31" xfId="0" applyNumberFormat="1" applyFont="1" applyFill="1" applyBorder="1" applyAlignment="1">
      <alignment horizontal="left"/>
    </xf>
    <xf numFmtId="172" fontId="23" fillId="2" borderId="4" xfId="0" applyNumberFormat="1" applyFont="1" applyFill="1" applyBorder="1" applyAlignment="1">
      <alignment horizontal="center"/>
    </xf>
    <xf numFmtId="172" fontId="23" fillId="2" borderId="12" xfId="0" applyNumberFormat="1" applyFont="1" applyFill="1" applyBorder="1" applyAlignment="1">
      <alignment horizontal="center"/>
    </xf>
    <xf numFmtId="16" fontId="24" fillId="4" borderId="12" xfId="48" applyNumberFormat="1" applyFont="1" applyFill="1" applyBorder="1" applyAlignment="1">
      <alignment horizontal="center" vertical="center"/>
    </xf>
    <xf numFmtId="168" fontId="25" fillId="2" borderId="33" xfId="50" applyNumberFormat="1" applyFont="1" applyFill="1" applyBorder="1" applyAlignment="1">
      <alignment horizontal="center"/>
    </xf>
    <xf numFmtId="172" fontId="25" fillId="2" borderId="0" xfId="0" applyNumberFormat="1" applyFont="1" applyFill="1" applyAlignment="1">
      <alignment horizontal="center"/>
    </xf>
    <xf numFmtId="172" fontId="25" fillId="2" borderId="33" xfId="0" applyNumberFormat="1" applyFont="1" applyFill="1" applyBorder="1" applyAlignment="1">
      <alignment horizontal="center"/>
    </xf>
    <xf numFmtId="172" fontId="25" fillId="2" borderId="22" xfId="0" applyNumberFormat="1" applyFont="1" applyFill="1" applyBorder="1" applyAlignment="1">
      <alignment horizontal="center"/>
    </xf>
    <xf numFmtId="172" fontId="17" fillId="2" borderId="22" xfId="0" applyNumberFormat="1" applyFont="1" applyFill="1" applyBorder="1" applyAlignment="1">
      <alignment horizontal="center" vertical="center"/>
    </xf>
    <xf numFmtId="16" fontId="18" fillId="4" borderId="22" xfId="48" applyNumberFormat="1" applyFont="1" applyFill="1" applyBorder="1" applyAlignment="1">
      <alignment horizontal="center" vertical="center"/>
    </xf>
    <xf numFmtId="172" fontId="26" fillId="2" borderId="0" xfId="0" applyNumberFormat="1" applyFont="1" applyFill="1" applyAlignment="1">
      <alignment horizontal="left"/>
    </xf>
    <xf numFmtId="168" fontId="26" fillId="2" borderId="33" xfId="50" applyNumberFormat="1" applyFont="1" applyFill="1" applyBorder="1" applyAlignment="1">
      <alignment horizontal="center"/>
    </xf>
    <xf numFmtId="172" fontId="26" fillId="2" borderId="0" xfId="0" applyNumberFormat="1" applyFont="1" applyFill="1" applyAlignment="1">
      <alignment horizontal="center"/>
    </xf>
    <xf numFmtId="172" fontId="26" fillId="2" borderId="33" xfId="0" applyNumberFormat="1" applyFont="1" applyFill="1" applyBorder="1" applyAlignment="1">
      <alignment horizontal="center"/>
    </xf>
    <xf numFmtId="172" fontId="26" fillId="2" borderId="22" xfId="0" applyNumberFormat="1" applyFont="1" applyFill="1" applyBorder="1" applyAlignment="1">
      <alignment horizontal="center"/>
    </xf>
    <xf numFmtId="175" fontId="4" fillId="2" borderId="10" xfId="50" applyNumberFormat="1" applyFont="1" applyFill="1" applyBorder="1" applyAlignment="1">
      <alignment vertical="center"/>
    </xf>
    <xf numFmtId="168" fontId="4" fillId="2" borderId="11" xfId="50" applyNumberFormat="1" applyFont="1" applyFill="1" applyBorder="1" applyAlignment="1">
      <alignment horizontal="center" vertical="center"/>
    </xf>
    <xf numFmtId="172" fontId="4" fillId="2" borderId="34" xfId="0" applyNumberFormat="1" applyFont="1" applyFill="1" applyBorder="1" applyAlignment="1">
      <alignment horizontal="center" vertical="center"/>
    </xf>
    <xf numFmtId="172" fontId="4" fillId="2" borderId="11" xfId="0" applyNumberFormat="1" applyFont="1" applyFill="1" applyBorder="1" applyAlignment="1">
      <alignment horizontal="center" vertical="center"/>
    </xf>
    <xf numFmtId="172" fontId="4" fillId="2" borderId="19" xfId="0" applyNumberFormat="1" applyFont="1" applyFill="1" applyBorder="1" applyAlignment="1">
      <alignment horizontal="center" vertical="center"/>
    </xf>
    <xf numFmtId="16" fontId="4" fillId="4" borderId="22" xfId="48" applyNumberFormat="1" applyFont="1" applyFill="1" applyBorder="1" applyAlignment="1">
      <alignment horizontal="center" vertical="center"/>
    </xf>
    <xf numFmtId="16" fontId="4" fillId="4" borderId="19" xfId="48" applyNumberFormat="1" applyFont="1" applyFill="1" applyBorder="1" applyAlignment="1">
      <alignment horizontal="center" vertical="center"/>
    </xf>
    <xf numFmtId="0" fontId="27" fillId="2" borderId="0" xfId="55" applyFont="1" applyFill="1" applyAlignment="1">
      <alignment vertical="center"/>
    </xf>
    <xf numFmtId="168" fontId="27" fillId="2" borderId="0" xfId="55" applyNumberFormat="1" applyFont="1" applyFill="1" applyAlignment="1">
      <alignment vertical="center"/>
    </xf>
    <xf numFmtId="165" fontId="6" fillId="4" borderId="0" xfId="50" applyNumberFormat="1" applyFill="1"/>
    <xf numFmtId="0" fontId="6" fillId="4" borderId="0" xfId="50" applyFill="1"/>
    <xf numFmtId="0" fontId="6" fillId="4" borderId="0" xfId="48" applyFill="1"/>
    <xf numFmtId="0" fontId="28" fillId="2" borderId="0" xfId="55" applyFont="1" applyFill="1" applyAlignment="1">
      <alignment vertical="center"/>
    </xf>
    <xf numFmtId="0" fontId="29" fillId="2" borderId="0" xfId="48" applyFont="1" applyFill="1" applyAlignment="1">
      <alignment horizontal="right" vertical="center"/>
    </xf>
    <xf numFmtId="0" fontId="31" fillId="2" borderId="32" xfId="0" applyFont="1" applyFill="1" applyBorder="1"/>
    <xf numFmtId="168" fontId="32" fillId="6" borderId="0" xfId="55" applyNumberFormat="1" applyFont="1" applyFill="1" applyAlignment="1">
      <alignment vertical="center"/>
    </xf>
    <xf numFmtId="0" fontId="33" fillId="6" borderId="0" xfId="55" applyFont="1" applyFill="1" applyAlignment="1">
      <alignment vertical="center"/>
    </xf>
    <xf numFmtId="1" fontId="34" fillId="3" borderId="0" xfId="57" applyNumberFormat="1" applyFont="1" applyFill="1" applyAlignment="1">
      <alignment horizontal="left" vertical="center"/>
    </xf>
    <xf numFmtId="0" fontId="35" fillId="3" borderId="0" xfId="48" applyFont="1" applyFill="1" applyAlignment="1">
      <alignment vertical="center"/>
    </xf>
    <xf numFmtId="0" fontId="36" fillId="6" borderId="0" xfId="48" applyFont="1" applyFill="1" applyAlignment="1">
      <alignment horizontal="right" vertical="center"/>
    </xf>
    <xf numFmtId="0" fontId="37" fillId="2" borderId="32" xfId="0" applyFont="1" applyFill="1" applyBorder="1"/>
    <xf numFmtId="168" fontId="38" fillId="2" borderId="0" xfId="55" applyNumberFormat="1" applyFont="1" applyFill="1" applyAlignment="1">
      <alignment vertical="center"/>
    </xf>
    <xf numFmtId="1" fontId="34" fillId="4" borderId="0" xfId="57" applyNumberFormat="1" applyFont="1" applyFill="1" applyAlignment="1">
      <alignment horizontal="left" vertical="center"/>
    </xf>
    <xf numFmtId="0" fontId="35" fillId="4" borderId="0" xfId="48" applyFont="1" applyFill="1" applyAlignment="1">
      <alignment vertical="center"/>
    </xf>
    <xf numFmtId="0" fontId="39" fillId="4" borderId="0" xfId="48" applyFont="1" applyFill="1"/>
    <xf numFmtId="0" fontId="40" fillId="2" borderId="0" xfId="55" applyFont="1" applyFill="1" applyAlignment="1">
      <alignment vertical="center"/>
    </xf>
    <xf numFmtId="0" fontId="41" fillId="2" borderId="0" xfId="54" applyFont="1" applyFill="1" applyAlignment="1">
      <alignment horizontal="center"/>
    </xf>
    <xf numFmtId="172" fontId="4" fillId="2" borderId="0" xfId="0" applyNumberFormat="1" applyFont="1" applyFill="1" applyAlignment="1">
      <alignment horizontal="center" vertical="center"/>
    </xf>
    <xf numFmtId="172" fontId="52" fillId="2" borderId="19" xfId="0" applyNumberFormat="1" applyFont="1" applyFill="1" applyBorder="1" applyAlignment="1">
      <alignment vertical="center"/>
    </xf>
    <xf numFmtId="0" fontId="7" fillId="2" borderId="0" xfId="54" applyFont="1" applyFill="1" applyAlignment="1">
      <alignment vertical="center"/>
    </xf>
    <xf numFmtId="0" fontId="8" fillId="0" borderId="0" xfId="54" applyFont="1" applyAlignment="1">
      <alignment vertical="center"/>
    </xf>
    <xf numFmtId="0" fontId="11" fillId="0" borderId="0" xfId="54" applyFont="1" applyAlignment="1">
      <alignment vertical="center"/>
    </xf>
    <xf numFmtId="172" fontId="54" fillId="2" borderId="0" xfId="54" applyNumberFormat="1" applyFont="1" applyFill="1" applyAlignment="1">
      <alignment horizontal="left"/>
    </xf>
    <xf numFmtId="15" fontId="55" fillId="2" borderId="0" xfId="13" applyNumberFormat="1" applyFont="1" applyFill="1" applyAlignment="1">
      <alignment horizontal="center"/>
    </xf>
    <xf numFmtId="0" fontId="24" fillId="0" borderId="0" xfId="46" applyFont="1" applyAlignment="1">
      <alignment vertical="center"/>
    </xf>
    <xf numFmtId="0" fontId="18" fillId="4" borderId="0" xfId="46" applyFont="1" applyFill="1" applyAlignment="1">
      <alignment vertical="center"/>
    </xf>
    <xf numFmtId="0" fontId="56" fillId="0" borderId="0" xfId="50" applyFont="1" applyAlignment="1">
      <alignment horizontal="right"/>
    </xf>
    <xf numFmtId="0" fontId="40" fillId="4" borderId="0" xfId="48" applyFont="1" applyFill="1"/>
    <xf numFmtId="16" fontId="24" fillId="4" borderId="22" xfId="48" applyNumberFormat="1" applyFont="1" applyFill="1" applyBorder="1" applyAlignment="1">
      <alignment horizontal="center" vertical="center"/>
    </xf>
    <xf numFmtId="0" fontId="4" fillId="0" borderId="0" xfId="46" applyFont="1" applyAlignment="1">
      <alignment vertical="center"/>
    </xf>
    <xf numFmtId="0" fontId="4" fillId="4" borderId="0" xfId="48" applyFont="1" applyFill="1"/>
    <xf numFmtId="16" fontId="18" fillId="4" borderId="33" xfId="48" applyNumberFormat="1" applyFont="1" applyFill="1" applyBorder="1" applyAlignment="1">
      <alignment horizontal="center" vertical="center"/>
    </xf>
    <xf numFmtId="16" fontId="24" fillId="4" borderId="11" xfId="48" applyNumberFormat="1" applyFont="1" applyFill="1" applyBorder="1" applyAlignment="1">
      <alignment horizontal="center" vertical="center"/>
    </xf>
    <xf numFmtId="0" fontId="44" fillId="2" borderId="0" xfId="54" applyFont="1" applyFill="1"/>
    <xf numFmtId="0" fontId="57" fillId="2" borderId="0" xfId="54" applyFont="1" applyFill="1"/>
    <xf numFmtId="0" fontId="8" fillId="0" borderId="0" xfId="54" applyFont="1"/>
    <xf numFmtId="168" fontId="58" fillId="0" borderId="0" xfId="55" applyNumberFormat="1" applyFont="1" applyAlignment="1">
      <alignment vertical="center"/>
    </xf>
    <xf numFmtId="0" fontId="59" fillId="6" borderId="0" xfId="55" applyFont="1" applyFill="1" applyAlignment="1">
      <alignment vertical="center"/>
    </xf>
    <xf numFmtId="1" fontId="60" fillId="3" borderId="0" xfId="57" applyNumberFormat="1" applyFont="1" applyFill="1" applyAlignment="1">
      <alignment horizontal="left" vertical="center"/>
    </xf>
    <xf numFmtId="0" fontId="61" fillId="3" borderId="0" xfId="48" applyFont="1" applyFill="1" applyAlignment="1">
      <alignment vertical="center"/>
    </xf>
    <xf numFmtId="0" fontId="62" fillId="6" borderId="0" xfId="48" applyFont="1" applyFill="1" applyAlignment="1">
      <alignment horizontal="right" vertical="center"/>
    </xf>
    <xf numFmtId="0" fontId="38" fillId="2" borderId="0" xfId="55" applyFont="1" applyFill="1" applyAlignment="1">
      <alignment vertical="center"/>
    </xf>
    <xf numFmtId="0" fontId="55" fillId="4" borderId="0" xfId="0" applyFont="1" applyFill="1" applyAlignment="1">
      <alignment horizontal="center"/>
    </xf>
    <xf numFmtId="0" fontId="63" fillId="4" borderId="0" xfId="57" applyFont="1" applyFill="1" applyAlignment="1">
      <alignment horizontal="left" vertical="center"/>
    </xf>
    <xf numFmtId="168" fontId="27" fillId="4" borderId="0" xfId="57" applyNumberFormat="1" applyFont="1" applyFill="1" applyAlignment="1">
      <alignment horizontal="left" vertical="center"/>
    </xf>
    <xf numFmtId="1" fontId="64" fillId="4" borderId="0" xfId="57" applyNumberFormat="1" applyFont="1" applyFill="1" applyAlignment="1">
      <alignment horizontal="left" vertical="center"/>
    </xf>
    <xf numFmtId="0" fontId="65" fillId="2" borderId="0" xfId="55" applyFont="1" applyFill="1" applyAlignment="1">
      <alignment vertical="center"/>
    </xf>
    <xf numFmtId="0" fontId="21" fillId="2" borderId="0" xfId="48" applyFont="1" applyFill="1" applyAlignment="1">
      <alignment horizontal="right" vertical="center"/>
    </xf>
    <xf numFmtId="0" fontId="66" fillId="4" borderId="0" xfId="48" applyFont="1" applyFill="1" applyAlignment="1">
      <alignment horizontal="center"/>
    </xf>
    <xf numFmtId="0" fontId="15" fillId="0" borderId="0" xfId="48" applyFont="1" applyAlignment="1">
      <alignment vertical="center"/>
    </xf>
    <xf numFmtId="168" fontId="67" fillId="4" borderId="0" xfId="55" applyNumberFormat="1" applyFont="1" applyFill="1" applyAlignment="1">
      <alignment horizontal="right" vertical="center"/>
    </xf>
    <xf numFmtId="0" fontId="41" fillId="4" borderId="0" xfId="55" applyFont="1" applyFill="1" applyAlignment="1">
      <alignment vertical="center"/>
    </xf>
    <xf numFmtId="0" fontId="55" fillId="4" borderId="0" xfId="48" applyFont="1" applyFill="1" applyAlignment="1">
      <alignment vertical="center"/>
    </xf>
    <xf numFmtId="16" fontId="68" fillId="4" borderId="0" xfId="57" applyNumberFormat="1" applyFont="1" applyFill="1" applyAlignment="1">
      <alignment horizontal="center" vertical="center"/>
    </xf>
    <xf numFmtId="0" fontId="58" fillId="4" borderId="0" xfId="0" applyFont="1" applyFill="1" applyAlignment="1">
      <alignment horizontal="center"/>
    </xf>
    <xf numFmtId="0" fontId="16" fillId="0" borderId="0" xfId="48" applyFont="1" applyAlignment="1">
      <alignment vertical="center"/>
    </xf>
    <xf numFmtId="168" fontId="69" fillId="4" borderId="0" xfId="57" applyNumberFormat="1" applyFont="1" applyFill="1" applyAlignment="1">
      <alignment horizontal="center" vertical="center"/>
    </xf>
    <xf numFmtId="16" fontId="70" fillId="4" borderId="0" xfId="57" applyNumberFormat="1" applyFont="1" applyFill="1" applyAlignment="1">
      <alignment horizontal="center" vertical="center"/>
    </xf>
    <xf numFmtId="16" fontId="59" fillId="4" borderId="0" xfId="50" applyNumberFormat="1" applyFont="1" applyFill="1" applyAlignment="1">
      <alignment horizontal="center"/>
    </xf>
    <xf numFmtId="0" fontId="16" fillId="4" borderId="0" xfId="48" applyFont="1" applyFill="1" applyAlignment="1">
      <alignment vertical="center"/>
    </xf>
    <xf numFmtId="16" fontId="47" fillId="7" borderId="0" xfId="50" applyNumberFormat="1" applyFont="1" applyFill="1" applyAlignment="1">
      <alignment horizontal="left" vertical="center"/>
    </xf>
    <xf numFmtId="0" fontId="47" fillId="7" borderId="0" xfId="128" applyFont="1" applyFill="1" applyAlignment="1">
      <alignment horizontal="center" vertical="center"/>
    </xf>
    <xf numFmtId="0" fontId="16" fillId="3" borderId="0" xfId="48" applyFont="1" applyFill="1" applyAlignment="1">
      <alignment vertical="center"/>
    </xf>
    <xf numFmtId="16" fontId="6" fillId="4" borderId="0" xfId="48" applyNumberFormat="1" applyFill="1"/>
    <xf numFmtId="16" fontId="47" fillId="0" borderId="0" xfId="50" applyNumberFormat="1" applyFont="1" applyAlignment="1">
      <alignment horizontal="center"/>
    </xf>
    <xf numFmtId="0" fontId="71" fillId="3" borderId="0" xfId="48" applyFont="1" applyFill="1"/>
    <xf numFmtId="0" fontId="72" fillId="3" borderId="0" xfId="48" applyFont="1" applyFill="1"/>
    <xf numFmtId="0" fontId="52" fillId="3" borderId="0" xfId="48" applyFont="1" applyFill="1"/>
    <xf numFmtId="0" fontId="4" fillId="3" borderId="0" xfId="48" applyFont="1" applyFill="1"/>
    <xf numFmtId="0" fontId="73" fillId="4" borderId="0" xfId="46" applyFont="1" applyFill="1"/>
    <xf numFmtId="0" fontId="74" fillId="3" borderId="0" xfId="48" applyFont="1" applyFill="1"/>
    <xf numFmtId="0" fontId="5" fillId="0" borderId="0" xfId="48" applyFont="1"/>
    <xf numFmtId="0" fontId="6" fillId="3" borderId="0" xfId="48" applyFill="1" applyAlignment="1">
      <alignment horizontal="left"/>
    </xf>
    <xf numFmtId="0" fontId="6" fillId="3" borderId="0" xfId="48" applyFill="1" applyAlignment="1">
      <alignment horizontal="right"/>
    </xf>
    <xf numFmtId="0" fontId="7" fillId="3" borderId="0" xfId="48" applyFont="1" applyFill="1" applyAlignment="1">
      <alignment horizontal="center"/>
    </xf>
    <xf numFmtId="0" fontId="41" fillId="3" borderId="0" xfId="48" applyFont="1" applyFill="1" applyAlignment="1">
      <alignment horizontal="left"/>
    </xf>
    <xf numFmtId="0" fontId="10" fillId="3" borderId="0" xfId="48" applyFont="1" applyFill="1" applyAlignment="1">
      <alignment horizontal="left"/>
    </xf>
    <xf numFmtId="0" fontId="76" fillId="3" borderId="0" xfId="48" applyFont="1" applyFill="1" applyAlignment="1">
      <alignment horizontal="left"/>
    </xf>
    <xf numFmtId="0" fontId="76" fillId="3" borderId="0" xfId="48" applyFont="1" applyFill="1" applyAlignment="1">
      <alignment horizontal="right"/>
    </xf>
    <xf numFmtId="0" fontId="76" fillId="3" borderId="0" xfId="48" applyFont="1" applyFill="1" applyAlignment="1">
      <alignment horizontal="center"/>
    </xf>
    <xf numFmtId="0" fontId="8" fillId="3" borderId="0" xfId="48" applyFont="1" applyFill="1" applyAlignment="1">
      <alignment horizontal="center"/>
    </xf>
    <xf numFmtId="0" fontId="77" fillId="3" borderId="0" xfId="48" applyFont="1" applyFill="1" applyAlignment="1">
      <alignment horizontal="center"/>
    </xf>
    <xf numFmtId="0" fontId="78" fillId="3" borderId="0" xfId="48" applyFont="1" applyFill="1" applyAlignment="1">
      <alignment horizontal="center"/>
    </xf>
    <xf numFmtId="0" fontId="79" fillId="3" borderId="0" xfId="50" applyFont="1" applyFill="1" applyAlignment="1">
      <alignment horizontal="right"/>
    </xf>
    <xf numFmtId="0" fontId="10" fillId="3" borderId="0" xfId="48" applyFont="1" applyFill="1" applyAlignment="1">
      <alignment horizontal="right"/>
    </xf>
    <xf numFmtId="0" fontId="10" fillId="3" borderId="0" xfId="48" applyFont="1" applyFill="1" applyAlignment="1">
      <alignment horizontal="center"/>
    </xf>
    <xf numFmtId="172" fontId="54" fillId="3" borderId="0" xfId="48" applyNumberFormat="1" applyFont="1" applyFill="1" applyAlignment="1">
      <alignment horizontal="left"/>
    </xf>
    <xf numFmtId="165" fontId="80" fillId="3" borderId="0" xfId="5" applyNumberFormat="1" applyFont="1" applyFill="1" applyAlignment="1" applyProtection="1">
      <alignment horizontal="left"/>
    </xf>
    <xf numFmtId="0" fontId="81" fillId="3" borderId="0" xfId="46" applyFont="1" applyFill="1" applyAlignment="1">
      <alignment horizontal="center"/>
    </xf>
    <xf numFmtId="0" fontId="41" fillId="3" borderId="0" xfId="48" applyFont="1" applyFill="1" applyAlignment="1">
      <alignment horizontal="center"/>
    </xf>
    <xf numFmtId="0" fontId="14" fillId="2" borderId="6" xfId="6" applyFont="1" applyFill="1" applyBorder="1" applyAlignment="1">
      <alignment horizontal="center" vertical="center" wrapText="1"/>
    </xf>
    <xf numFmtId="0" fontId="15" fillId="0" borderId="6" xfId="6" applyFont="1" applyBorder="1" applyAlignment="1">
      <alignment horizontal="center" vertical="center"/>
    </xf>
    <xf numFmtId="16" fontId="4" fillId="0" borderId="8" xfId="50" applyNumberFormat="1" applyFont="1" applyBorder="1" applyAlignment="1">
      <alignment horizontal="center"/>
    </xf>
    <xf numFmtId="0" fontId="82" fillId="3" borderId="0" xfId="48" applyFont="1" applyFill="1" applyAlignment="1">
      <alignment horizontal="center" vertical="center"/>
    </xf>
    <xf numFmtId="0" fontId="83" fillId="3" borderId="0" xfId="48" applyFont="1" applyFill="1" applyAlignment="1">
      <alignment horizontal="left" vertical="center"/>
    </xf>
    <xf numFmtId="0" fontId="41" fillId="3" borderId="0" xfId="48" applyFont="1" applyFill="1" applyAlignment="1">
      <alignment horizontal="centerContinuous"/>
    </xf>
    <xf numFmtId="165" fontId="84" fillId="4" borderId="0" xfId="49" applyNumberFormat="1" applyFont="1" applyFill="1" applyAlignment="1">
      <alignment vertical="center"/>
    </xf>
    <xf numFmtId="0" fontId="85" fillId="4" borderId="0" xfId="46" applyFont="1" applyFill="1" applyAlignment="1">
      <alignment vertical="center"/>
    </xf>
    <xf numFmtId="0" fontId="5" fillId="4" borderId="0" xfId="46" applyFont="1" applyFill="1" applyAlignment="1">
      <alignment vertical="center"/>
    </xf>
    <xf numFmtId="0" fontId="73" fillId="4" borderId="0" xfId="46" applyFont="1" applyFill="1" applyAlignment="1">
      <alignment horizontal="center"/>
    </xf>
    <xf numFmtId="165" fontId="15" fillId="4" borderId="0" xfId="49" applyNumberFormat="1" applyFont="1" applyFill="1" applyAlignment="1">
      <alignment vertical="center"/>
    </xf>
    <xf numFmtId="165" fontId="86" fillId="4" borderId="0" xfId="49" applyNumberFormat="1" applyFont="1" applyFill="1" applyAlignment="1">
      <alignment vertical="center"/>
    </xf>
    <xf numFmtId="0" fontId="5" fillId="4" borderId="0" xfId="50" applyFont="1" applyFill="1" applyAlignment="1">
      <alignment horizontal="center"/>
    </xf>
    <xf numFmtId="16" fontId="73" fillId="4" borderId="0" xfId="46" applyNumberFormat="1" applyFont="1" applyFill="1"/>
    <xf numFmtId="16" fontId="88" fillId="3" borderId="12" xfId="48" applyNumberFormat="1" applyFont="1" applyFill="1" applyBorder="1" applyAlignment="1">
      <alignment horizontal="center"/>
    </xf>
    <xf numFmtId="0" fontId="89" fillId="0" borderId="22" xfId="46" applyFont="1" applyBorder="1" applyAlignment="1">
      <alignment horizontal="center"/>
    </xf>
    <xf numFmtId="16" fontId="89" fillId="0" borderId="22" xfId="48" applyNumberFormat="1" applyFont="1" applyBorder="1" applyAlignment="1">
      <alignment horizontal="center"/>
    </xf>
    <xf numFmtId="16" fontId="4" fillId="3" borderId="19" xfId="48" applyNumberFormat="1" applyFont="1" applyFill="1" applyBorder="1" applyAlignment="1">
      <alignment horizontal="center"/>
    </xf>
    <xf numFmtId="0" fontId="6" fillId="3" borderId="0" xfId="50" applyFill="1"/>
    <xf numFmtId="0" fontId="27" fillId="6" borderId="0" xfId="55" applyFont="1" applyFill="1" applyAlignment="1">
      <alignment vertical="center"/>
    </xf>
    <xf numFmtId="0" fontId="5" fillId="3" borderId="0" xfId="50" applyFont="1" applyFill="1" applyAlignment="1">
      <alignment horizontal="left"/>
    </xf>
    <xf numFmtId="165" fontId="5" fillId="3" borderId="0" xfId="50" applyNumberFormat="1" applyFont="1" applyFill="1"/>
    <xf numFmtId="0" fontId="5" fillId="3" borderId="0" xfId="50" applyFont="1" applyFill="1"/>
    <xf numFmtId="0" fontId="16" fillId="2" borderId="0" xfId="55" applyFont="1" applyFill="1" applyAlignment="1">
      <alignment vertical="center"/>
    </xf>
    <xf numFmtId="0" fontId="32" fillId="6" borderId="0" xfId="55" applyFont="1" applyFill="1" applyAlignment="1">
      <alignment vertical="center"/>
    </xf>
    <xf numFmtId="0" fontId="33" fillId="2" borderId="0" xfId="55" applyFont="1" applyFill="1" applyAlignment="1">
      <alignment vertical="center"/>
    </xf>
    <xf numFmtId="0" fontId="63" fillId="0" borderId="0" xfId="57" applyFont="1" applyAlignment="1">
      <alignment horizontal="left" vertical="center"/>
    </xf>
    <xf numFmtId="0" fontId="27" fillId="3" borderId="0" xfId="57" applyFont="1" applyFill="1" applyAlignment="1">
      <alignment horizontal="left" vertical="center"/>
    </xf>
    <xf numFmtId="1" fontId="64" fillId="3" borderId="0" xfId="57" applyNumberFormat="1" applyFont="1" applyFill="1" applyAlignment="1">
      <alignment horizontal="left" vertical="center"/>
    </xf>
    <xf numFmtId="0" fontId="90" fillId="6" borderId="0" xfId="55" applyFont="1" applyFill="1" applyAlignment="1">
      <alignment vertical="center"/>
    </xf>
    <xf numFmtId="0" fontId="67" fillId="3" borderId="0" xfId="55" applyFont="1" applyFill="1" applyAlignment="1">
      <alignment horizontal="right" vertical="center"/>
    </xf>
    <xf numFmtId="1" fontId="5" fillId="3" borderId="0" xfId="57" applyNumberFormat="1" applyFont="1" applyFill="1" applyAlignment="1">
      <alignment horizontal="left" vertical="center"/>
    </xf>
    <xf numFmtId="0" fontId="67" fillId="3" borderId="0" xfId="55" applyFont="1" applyFill="1" applyAlignment="1">
      <alignment vertical="center"/>
    </xf>
    <xf numFmtId="16" fontId="69" fillId="3" borderId="0" xfId="57" applyNumberFormat="1" applyFont="1" applyFill="1" applyAlignment="1">
      <alignment horizontal="center" vertical="center"/>
    </xf>
    <xf numFmtId="16" fontId="67" fillId="3" borderId="0" xfId="57" applyNumberFormat="1" applyFont="1" applyFill="1" applyAlignment="1">
      <alignment horizontal="center" vertical="center"/>
    </xf>
    <xf numFmtId="0" fontId="91" fillId="3" borderId="0" xfId="48" applyFont="1" applyFill="1"/>
    <xf numFmtId="15" fontId="55" fillId="3" borderId="0" xfId="48" applyNumberFormat="1" applyFont="1" applyFill="1" applyAlignment="1">
      <alignment horizontal="center"/>
    </xf>
    <xf numFmtId="0" fontId="92" fillId="3" borderId="0" xfId="48" applyFont="1" applyFill="1" applyAlignment="1">
      <alignment horizontal="center" vertical="center"/>
    </xf>
    <xf numFmtId="0" fontId="78" fillId="3" borderId="0" xfId="48" applyFont="1" applyFill="1" applyAlignment="1">
      <alignment horizontal="centerContinuous"/>
    </xf>
    <xf numFmtId="16" fontId="54" fillId="3" borderId="0" xfId="48" applyNumberFormat="1" applyFont="1" applyFill="1" applyAlignment="1">
      <alignment horizontal="centerContinuous"/>
    </xf>
    <xf numFmtId="0" fontId="93" fillId="3" borderId="0" xfId="48" applyFont="1" applyFill="1"/>
    <xf numFmtId="0" fontId="94" fillId="3" borderId="0" xfId="48" applyFont="1" applyFill="1"/>
    <xf numFmtId="0" fontId="85" fillId="3" borderId="0" xfId="48" applyFont="1" applyFill="1"/>
    <xf numFmtId="0" fontId="71" fillId="4" borderId="0" xfId="48" applyFont="1" applyFill="1"/>
    <xf numFmtId="0" fontId="79" fillId="4" borderId="0" xfId="50" applyFont="1" applyFill="1" applyAlignment="1">
      <alignment horizontal="right"/>
    </xf>
    <xf numFmtId="0" fontId="10" fillId="4" borderId="0" xfId="48" applyFont="1" applyFill="1" applyAlignment="1">
      <alignment horizontal="right"/>
    </xf>
    <xf numFmtId="0" fontId="10" fillId="4" borderId="0" xfId="48" applyFont="1" applyFill="1" applyAlignment="1">
      <alignment horizontal="center"/>
    </xf>
    <xf numFmtId="0" fontId="41" fillId="4" borderId="0" xfId="48" applyFont="1" applyFill="1" applyAlignment="1">
      <alignment horizontal="centerContinuous"/>
    </xf>
    <xf numFmtId="165" fontId="95" fillId="4" borderId="0" xfId="5" applyNumberFormat="1" applyFont="1" applyFill="1" applyAlignment="1" applyProtection="1">
      <alignment horizontal="left"/>
    </xf>
    <xf numFmtId="0" fontId="10" fillId="4" borderId="0" xfId="48" applyFont="1" applyFill="1" applyAlignment="1">
      <alignment horizontal="left"/>
    </xf>
    <xf numFmtId="0" fontId="67" fillId="2" borderId="6" xfId="6" applyFont="1" applyFill="1" applyBorder="1" applyAlignment="1">
      <alignment horizontal="center" vertical="center" wrapText="1"/>
    </xf>
    <xf numFmtId="0" fontId="96" fillId="4" borderId="30" xfId="48" applyFont="1" applyFill="1" applyBorder="1" applyAlignment="1">
      <alignment horizontal="center" vertical="center"/>
    </xf>
    <xf numFmtId="16" fontId="43" fillId="4" borderId="19" xfId="48" applyNumberFormat="1" applyFont="1" applyFill="1" applyBorder="1" applyAlignment="1">
      <alignment horizontal="center"/>
    </xf>
    <xf numFmtId="0" fontId="98" fillId="3" borderId="0" xfId="48" applyFont="1" applyFill="1" applyAlignment="1">
      <alignment horizontal="left" vertical="center"/>
    </xf>
    <xf numFmtId="0" fontId="15" fillId="4" borderId="0" xfId="48" applyFont="1" applyFill="1" applyAlignment="1">
      <alignment horizontal="left"/>
    </xf>
    <xf numFmtId="0" fontId="67" fillId="4" borderId="0" xfId="55" applyFont="1" applyFill="1" applyAlignment="1">
      <alignment horizontal="right" vertical="center"/>
    </xf>
    <xf numFmtId="0" fontId="47" fillId="4" borderId="0" xfId="48" applyFont="1" applyFill="1" applyAlignment="1">
      <alignment horizontal="left"/>
    </xf>
    <xf numFmtId="0" fontId="47" fillId="4" borderId="0" xfId="48" applyFont="1" applyFill="1"/>
    <xf numFmtId="16" fontId="16" fillId="0" borderId="8" xfId="50" applyNumberFormat="1" applyFont="1" applyBorder="1" applyAlignment="1">
      <alignment horizontal="center" vertical="center"/>
    </xf>
    <xf numFmtId="0" fontId="102" fillId="3" borderId="19" xfId="48" applyFont="1" applyFill="1" applyBorder="1" applyAlignment="1">
      <alignment horizontal="center"/>
    </xf>
    <xf numFmtId="165" fontId="16" fillId="4" borderId="0" xfId="49" applyNumberFormat="1" applyFont="1" applyFill="1" applyAlignment="1">
      <alignment vertical="center"/>
    </xf>
    <xf numFmtId="16" fontId="89" fillId="0" borderId="12" xfId="48" applyNumberFormat="1" applyFont="1" applyBorder="1" applyAlignment="1">
      <alignment horizontal="center"/>
    </xf>
    <xf numFmtId="16" fontId="24" fillId="0" borderId="22" xfId="48" applyNumberFormat="1" applyFont="1" applyBorder="1" applyAlignment="1">
      <alignment horizontal="center"/>
    </xf>
    <xf numFmtId="176" fontId="102" fillId="3" borderId="19" xfId="48" applyNumberFormat="1" applyFont="1" applyFill="1" applyBorder="1" applyAlignment="1">
      <alignment horizontal="center"/>
    </xf>
    <xf numFmtId="0" fontId="6" fillId="0" borderId="0" xfId="50"/>
    <xf numFmtId="0" fontId="27" fillId="0" borderId="0" xfId="57" applyFont="1" applyAlignment="1">
      <alignment horizontal="left" vertical="center"/>
    </xf>
    <xf numFmtId="0" fontId="67" fillId="0" borderId="0" xfId="55" applyFont="1" applyAlignment="1">
      <alignment horizontal="right" vertical="center"/>
    </xf>
    <xf numFmtId="1" fontId="5" fillId="0" borderId="0" xfId="57" applyNumberFormat="1" applyFont="1" applyAlignment="1">
      <alignment horizontal="left" vertical="center"/>
    </xf>
    <xf numFmtId="16" fontId="16" fillId="0" borderId="0" xfId="50" applyNumberFormat="1" applyFont="1" applyAlignment="1">
      <alignment horizontal="left"/>
    </xf>
    <xf numFmtId="0" fontId="89" fillId="0" borderId="0" xfId="48" applyFont="1"/>
    <xf numFmtId="0" fontId="79" fillId="3" borderId="0" xfId="50" applyFont="1" applyFill="1" applyAlignment="1">
      <alignment horizontal="center"/>
    </xf>
    <xf numFmtId="16" fontId="4" fillId="0" borderId="12" xfId="50" applyNumberFormat="1" applyFont="1" applyBorder="1" applyAlignment="1">
      <alignment horizontal="center"/>
    </xf>
    <xf numFmtId="16" fontId="4" fillId="0" borderId="22" xfId="50" applyNumberFormat="1" applyFont="1" applyBorder="1" applyAlignment="1">
      <alignment horizontal="center"/>
    </xf>
    <xf numFmtId="16" fontId="4" fillId="0" borderId="19" xfId="50" applyNumberFormat="1" applyFont="1" applyBorder="1" applyAlignment="1">
      <alignment horizontal="center"/>
    </xf>
    <xf numFmtId="0" fontId="105" fillId="2" borderId="0" xfId="55" applyFont="1" applyFill="1" applyAlignment="1">
      <alignment vertical="center"/>
    </xf>
    <xf numFmtId="0" fontId="58" fillId="6" borderId="0" xfId="55" applyFont="1" applyFill="1" applyAlignment="1">
      <alignment vertical="center"/>
    </xf>
    <xf numFmtId="0" fontId="106" fillId="4" borderId="0" xfId="48" applyFont="1" applyFill="1"/>
    <xf numFmtId="0" fontId="59" fillId="2" borderId="0" xfId="55" applyFont="1" applyFill="1" applyAlignment="1">
      <alignment vertical="center"/>
    </xf>
    <xf numFmtId="1" fontId="60" fillId="4" borderId="0" xfId="57" applyNumberFormat="1" applyFont="1" applyFill="1" applyAlignment="1">
      <alignment horizontal="left" vertical="center"/>
    </xf>
    <xf numFmtId="0" fontId="61" fillId="4" borderId="0" xfId="48" applyFont="1" applyFill="1" applyAlignment="1">
      <alignment vertical="center"/>
    </xf>
    <xf numFmtId="0" fontId="8" fillId="3" borderId="0" xfId="48" applyFont="1" applyFill="1" applyAlignment="1">
      <alignment horizontal="center" vertical="center"/>
    </xf>
    <xf numFmtId="0" fontId="54" fillId="3" borderId="0" xfId="48" applyFont="1" applyFill="1" applyAlignment="1">
      <alignment horizontal="right"/>
    </xf>
    <xf numFmtId="165" fontId="95" fillId="3" borderId="0" xfId="5" applyNumberFormat="1" applyFont="1" applyFill="1" applyAlignment="1" applyProtection="1">
      <alignment horizontal="left"/>
    </xf>
    <xf numFmtId="0" fontId="4" fillId="2" borderId="12" xfId="6" applyFont="1" applyFill="1" applyBorder="1" applyAlignment="1">
      <alignment vertical="center"/>
    </xf>
    <xf numFmtId="0" fontId="4" fillId="2" borderId="3" xfId="6" applyFont="1" applyFill="1" applyBorder="1" applyAlignment="1">
      <alignment horizontal="center" vertical="center" wrapText="1"/>
    </xf>
    <xf numFmtId="0" fontId="4" fillId="3" borderId="44" xfId="48" applyFont="1" applyFill="1" applyBorder="1" applyAlignment="1">
      <alignment horizontal="center"/>
    </xf>
    <xf numFmtId="0" fontId="4" fillId="3" borderId="12" xfId="48" applyFont="1" applyFill="1" applyBorder="1" applyAlignment="1">
      <alignment horizontal="center"/>
    </xf>
    <xf numFmtId="0" fontId="4" fillId="2" borderId="19" xfId="6" applyFont="1" applyFill="1" applyBorder="1" applyAlignment="1">
      <alignment vertical="center"/>
    </xf>
    <xf numFmtId="0" fontId="15" fillId="3" borderId="11" xfId="48" applyFont="1" applyFill="1" applyBorder="1" applyAlignment="1">
      <alignment horizontal="center"/>
    </xf>
    <xf numFmtId="0" fontId="15" fillId="3" borderId="19" xfId="48" applyFont="1" applyFill="1" applyBorder="1" applyAlignment="1">
      <alignment horizontal="center"/>
    </xf>
    <xf numFmtId="0" fontId="87" fillId="0" borderId="0" xfId="55" applyFont="1" applyAlignment="1">
      <alignment vertical="center"/>
    </xf>
    <xf numFmtId="0" fontId="109" fillId="3" borderId="0" xfId="48" applyFont="1" applyFill="1" applyAlignment="1">
      <alignment vertical="center"/>
    </xf>
    <xf numFmtId="1" fontId="110" fillId="3" borderId="0" xfId="57" applyNumberFormat="1" applyFont="1" applyFill="1" applyAlignment="1">
      <alignment horizontal="left" vertical="center"/>
    </xf>
    <xf numFmtId="0" fontId="111" fillId="6" borderId="0" xfId="48" applyFont="1" applyFill="1" applyAlignment="1">
      <alignment horizontal="right" vertical="center"/>
    </xf>
    <xf numFmtId="0" fontId="52" fillId="2" borderId="0" xfId="55" applyFont="1" applyFill="1" applyAlignment="1">
      <alignment vertical="center"/>
    </xf>
    <xf numFmtId="0" fontId="101" fillId="2" borderId="0" xfId="55" applyFont="1" applyFill="1" applyAlignment="1">
      <alignment vertical="center"/>
    </xf>
    <xf numFmtId="16" fontId="4" fillId="0" borderId="0" xfId="50" applyNumberFormat="1" applyFont="1" applyAlignment="1">
      <alignment horizontal="center"/>
    </xf>
    <xf numFmtId="0" fontId="82" fillId="4" borderId="0" xfId="46" applyFont="1" applyFill="1"/>
    <xf numFmtId="0" fontId="79" fillId="4" borderId="0" xfId="46" applyFont="1" applyFill="1"/>
    <xf numFmtId="0" fontId="79" fillId="4" borderId="0" xfId="46" applyFont="1" applyFill="1" applyAlignment="1">
      <alignment horizontal="center"/>
    </xf>
    <xf numFmtId="0" fontId="7" fillId="4" borderId="0" xfId="48" applyFont="1" applyFill="1" applyAlignment="1">
      <alignment horizontal="center" vertical="center"/>
    </xf>
    <xf numFmtId="0" fontId="7" fillId="4" borderId="0" xfId="48" applyFont="1" applyFill="1"/>
    <xf numFmtId="0" fontId="7" fillId="4" borderId="0" xfId="48" applyFont="1" applyFill="1" applyAlignment="1">
      <alignment horizontal="center"/>
    </xf>
    <xf numFmtId="0" fontId="75" fillId="4" borderId="0" xfId="48" applyFont="1" applyFill="1"/>
    <xf numFmtId="0" fontId="103" fillId="4" borderId="0" xfId="48" applyFont="1" applyFill="1" applyAlignment="1">
      <alignment horizontal="center"/>
    </xf>
    <xf numFmtId="0" fontId="54" fillId="4" borderId="0" xfId="46" applyFont="1" applyFill="1" applyAlignment="1">
      <alignment horizontal="right"/>
    </xf>
    <xf numFmtId="172" fontId="112" fillId="4" borderId="0" xfId="48" applyNumberFormat="1" applyFont="1" applyFill="1" applyAlignment="1">
      <alignment horizontal="left"/>
    </xf>
    <xf numFmtId="0" fontId="82" fillId="4" borderId="0" xfId="48" applyFont="1" applyFill="1" applyAlignment="1">
      <alignment horizontal="left"/>
    </xf>
    <xf numFmtId="0" fontId="82" fillId="4" borderId="0" xfId="48" applyFont="1" applyFill="1" applyAlignment="1">
      <alignment horizontal="right"/>
    </xf>
    <xf numFmtId="0" fontId="82" fillId="4" borderId="0" xfId="46" applyFont="1" applyFill="1" applyAlignment="1">
      <alignment horizontal="center"/>
    </xf>
    <xf numFmtId="0" fontId="92" fillId="4" borderId="0" xfId="48" applyFont="1" applyFill="1" applyAlignment="1">
      <alignment horizontal="centerContinuous"/>
    </xf>
    <xf numFmtId="0" fontId="113" fillId="4" borderId="0" xfId="46" applyFont="1" applyFill="1"/>
    <xf numFmtId="0" fontId="47" fillId="2" borderId="6" xfId="6" applyFont="1" applyFill="1" applyBorder="1" applyAlignment="1">
      <alignment horizontal="center" vertical="center" wrapText="1"/>
    </xf>
    <xf numFmtId="0" fontId="47" fillId="2" borderId="6" xfId="6" applyFont="1" applyFill="1" applyBorder="1" applyAlignment="1">
      <alignment horizontal="center" vertical="center"/>
    </xf>
    <xf numFmtId="0" fontId="47" fillId="0" borderId="6" xfId="6" applyFont="1" applyBorder="1" applyAlignment="1">
      <alignment horizontal="center" vertical="center" wrapText="1"/>
    </xf>
    <xf numFmtId="0" fontId="47" fillId="0" borderId="47" xfId="6" applyFont="1" applyBorder="1" applyAlignment="1">
      <alignment horizontal="center" vertical="center" wrapText="1"/>
    </xf>
    <xf numFmtId="0" fontId="47" fillId="2" borderId="12" xfId="6" applyFont="1" applyFill="1" applyBorder="1" applyAlignment="1">
      <alignment horizontal="center" vertical="center" wrapText="1"/>
    </xf>
    <xf numFmtId="16" fontId="114" fillId="0" borderId="12" xfId="50" applyNumberFormat="1" applyFont="1" applyBorder="1" applyAlignment="1">
      <alignment horizontal="center"/>
    </xf>
    <xf numFmtId="16" fontId="115" fillId="0" borderId="22" xfId="50" applyNumberFormat="1" applyFont="1" applyBorder="1" applyAlignment="1">
      <alignment horizontal="center"/>
    </xf>
    <xf numFmtId="16" fontId="116" fillId="0" borderId="19" xfId="50" applyNumberFormat="1" applyFont="1" applyBorder="1" applyAlignment="1">
      <alignment horizontal="center"/>
    </xf>
    <xf numFmtId="165" fontId="117" fillId="4" borderId="0" xfId="49" applyNumberFormat="1" applyFont="1" applyFill="1" applyAlignment="1">
      <alignment vertical="center"/>
    </xf>
    <xf numFmtId="16" fontId="114" fillId="0" borderId="12" xfId="50" applyNumberFormat="1" applyFont="1" applyBorder="1" applyAlignment="1">
      <alignment horizontal="center" wrapText="1"/>
    </xf>
    <xf numFmtId="49" fontId="16" fillId="0" borderId="0" xfId="50" applyNumberFormat="1" applyFont="1" applyAlignment="1">
      <alignment horizontal="center" vertical="center"/>
    </xf>
    <xf numFmtId="16" fontId="116" fillId="0" borderId="0" xfId="50" applyNumberFormat="1" applyFont="1" applyAlignment="1">
      <alignment horizontal="center"/>
    </xf>
    <xf numFmtId="0" fontId="90" fillId="2" borderId="0" xfId="55" applyFont="1" applyFill="1" applyAlignment="1">
      <alignment vertical="center"/>
    </xf>
    <xf numFmtId="0" fontId="36" fillId="2" borderId="0" xfId="48" applyFont="1" applyFill="1" applyAlignment="1">
      <alignment horizontal="right" vertical="center"/>
    </xf>
    <xf numFmtId="1" fontId="118" fillId="4" borderId="0" xfId="57" applyNumberFormat="1" applyFont="1" applyFill="1" applyAlignment="1">
      <alignment horizontal="left" vertical="center"/>
    </xf>
    <xf numFmtId="0" fontId="36" fillId="2" borderId="0" xfId="48" applyFont="1" applyFill="1" applyAlignment="1">
      <alignment horizontal="center" vertical="center"/>
    </xf>
    <xf numFmtId="1" fontId="5" fillId="4" borderId="0" xfId="57" applyNumberFormat="1" applyFont="1" applyFill="1" applyAlignment="1">
      <alignment horizontal="left" vertical="center"/>
    </xf>
    <xf numFmtId="16" fontId="67" fillId="4" borderId="0" xfId="57" applyNumberFormat="1" applyFont="1" applyFill="1" applyAlignment="1">
      <alignment horizontal="center" vertical="center"/>
    </xf>
    <xf numFmtId="0" fontId="7" fillId="4" borderId="0" xfId="48" applyFont="1" applyFill="1" applyAlignment="1">
      <alignment vertical="center"/>
    </xf>
    <xf numFmtId="0" fontId="67" fillId="4" borderId="0" xfId="46" applyFont="1" applyFill="1"/>
    <xf numFmtId="0" fontId="114" fillId="4" borderId="0" xfId="46" applyFont="1" applyFill="1"/>
    <xf numFmtId="0" fontId="47" fillId="4" borderId="0" xfId="46" applyFont="1" applyFill="1"/>
    <xf numFmtId="0" fontId="71" fillId="4" borderId="0" xfId="48" applyFont="1" applyFill="1" applyAlignment="1">
      <alignment horizontal="center" vertical="center"/>
    </xf>
    <xf numFmtId="0" fontId="120" fillId="4" borderId="0" xfId="48" applyFont="1" applyFill="1" applyAlignment="1">
      <alignment horizontal="right"/>
    </xf>
    <xf numFmtId="0" fontId="4" fillId="2" borderId="8" xfId="6" applyFont="1" applyFill="1" applyBorder="1" applyAlignment="1">
      <alignment horizontal="center" vertical="center" wrapText="1"/>
    </xf>
    <xf numFmtId="0" fontId="104" fillId="4" borderId="0" xfId="46" applyFont="1" applyFill="1"/>
    <xf numFmtId="0" fontId="67" fillId="0" borderId="0" xfId="46" applyFont="1"/>
    <xf numFmtId="172" fontId="79" fillId="4" borderId="0" xfId="46" applyNumberFormat="1" applyFont="1" applyFill="1" applyAlignment="1">
      <alignment horizontal="left"/>
    </xf>
    <xf numFmtId="0" fontId="75" fillId="5" borderId="34" xfId="48" applyFont="1" applyFill="1" applyBorder="1" applyAlignment="1">
      <alignment horizontal="center"/>
    </xf>
    <xf numFmtId="0" fontId="4" fillId="2" borderId="12" xfId="6" applyFont="1" applyFill="1" applyBorder="1" applyAlignment="1">
      <alignment horizontal="center" vertical="center"/>
    </xf>
    <xf numFmtId="0" fontId="4" fillId="2" borderId="22" xfId="6" applyFont="1" applyFill="1" applyBorder="1" applyAlignment="1">
      <alignment horizontal="center" vertical="center"/>
    </xf>
    <xf numFmtId="0" fontId="4" fillId="2" borderId="19" xfId="6" applyFont="1" applyFill="1" applyBorder="1" applyAlignment="1">
      <alignment horizontal="center" vertical="center"/>
    </xf>
    <xf numFmtId="0" fontId="4" fillId="2" borderId="10" xfId="6" applyFont="1" applyFill="1" applyBorder="1" applyAlignment="1">
      <alignment horizontal="center" vertical="center"/>
    </xf>
    <xf numFmtId="0" fontId="15" fillId="2" borderId="19" xfId="6" applyFont="1" applyFill="1" applyBorder="1" applyAlignment="1">
      <alignment horizontal="center" vertical="center" wrapText="1"/>
    </xf>
    <xf numFmtId="0" fontId="113" fillId="4" borderId="0" xfId="46" applyFont="1" applyFill="1" applyAlignment="1">
      <alignment horizontal="center"/>
    </xf>
    <xf numFmtId="0" fontId="15" fillId="2" borderId="0" xfId="55" applyFont="1" applyFill="1" applyAlignment="1">
      <alignment vertical="center"/>
    </xf>
    <xf numFmtId="0" fontId="5" fillId="4" borderId="0" xfId="48" applyFont="1" applyFill="1"/>
    <xf numFmtId="0" fontId="15" fillId="2" borderId="12" xfId="6" applyFont="1" applyFill="1" applyBorder="1" applyAlignment="1">
      <alignment horizontal="center" vertical="center"/>
    </xf>
    <xf numFmtId="0" fontId="15" fillId="2" borderId="12" xfId="6" applyFont="1" applyFill="1" applyBorder="1" applyAlignment="1">
      <alignment horizontal="center" vertical="center" wrapText="1"/>
    </xf>
    <xf numFmtId="0" fontId="15" fillId="2" borderId="8" xfId="6" applyFont="1" applyFill="1" applyBorder="1" applyAlignment="1">
      <alignment horizontal="center" vertical="center"/>
    </xf>
    <xf numFmtId="0" fontId="15" fillId="2" borderId="19" xfId="6" applyFont="1" applyFill="1" applyBorder="1" applyAlignment="1">
      <alignment horizontal="center" vertical="center"/>
    </xf>
    <xf numFmtId="178" fontId="16" fillId="0" borderId="8" xfId="50" applyNumberFormat="1" applyFont="1" applyBorder="1" applyAlignment="1">
      <alignment horizontal="center"/>
    </xf>
    <xf numFmtId="0" fontId="4" fillId="4" borderId="0" xfId="46" applyFont="1" applyFill="1"/>
    <xf numFmtId="0" fontId="5" fillId="4" borderId="0" xfId="46" applyFont="1" applyFill="1"/>
    <xf numFmtId="16" fontId="54" fillId="4" borderId="0" xfId="46" applyNumberFormat="1" applyFont="1" applyFill="1" applyAlignment="1">
      <alignment horizontal="right"/>
    </xf>
    <xf numFmtId="16" fontId="47" fillId="0" borderId="8" xfId="50" applyNumberFormat="1" applyFont="1" applyBorder="1" applyAlignment="1">
      <alignment horizontal="center"/>
    </xf>
    <xf numFmtId="0" fontId="5" fillId="4" borderId="0" xfId="46" applyFont="1" applyFill="1" applyAlignment="1">
      <alignment horizontal="center"/>
    </xf>
    <xf numFmtId="172" fontId="54" fillId="4" borderId="0" xfId="46" applyNumberFormat="1" applyFont="1" applyFill="1" applyAlignment="1">
      <alignment horizontal="left"/>
    </xf>
    <xf numFmtId="0" fontId="85" fillId="4" borderId="0" xfId="46" applyFont="1" applyFill="1"/>
    <xf numFmtId="16" fontId="73" fillId="4" borderId="0" xfId="46" applyNumberFormat="1" applyFont="1" applyFill="1" applyAlignment="1">
      <alignment horizontal="center"/>
    </xf>
    <xf numFmtId="0" fontId="30" fillId="4" borderId="0" xfId="46" applyFont="1" applyFill="1"/>
    <xf numFmtId="16" fontId="16" fillId="0" borderId="0" xfId="50" applyNumberFormat="1" applyFont="1" applyAlignment="1">
      <alignment horizontal="center"/>
    </xf>
    <xf numFmtId="16" fontId="16" fillId="0" borderId="12" xfId="50" applyNumberFormat="1" applyFont="1" applyBorder="1" applyAlignment="1">
      <alignment horizontal="center"/>
    </xf>
    <xf numFmtId="0" fontId="123" fillId="3" borderId="0" xfId="48" applyFont="1" applyFill="1" applyAlignment="1">
      <alignment horizontal="left" vertical="center"/>
    </xf>
    <xf numFmtId="0" fontId="118" fillId="4" borderId="0" xfId="57" applyFont="1" applyFill="1" applyAlignment="1">
      <alignment horizontal="left" vertical="center"/>
    </xf>
    <xf numFmtId="0" fontId="5" fillId="4" borderId="0" xfId="57" applyFont="1" applyFill="1" applyAlignment="1">
      <alignment horizontal="left" vertical="center"/>
    </xf>
    <xf numFmtId="0" fontId="6" fillId="10" borderId="0" xfId="48" applyFill="1"/>
    <xf numFmtId="0" fontId="71" fillId="10" borderId="0" xfId="48" applyFont="1" applyFill="1"/>
    <xf numFmtId="0" fontId="71" fillId="10" borderId="0" xfId="48" applyFont="1" applyFill="1" applyAlignment="1">
      <alignment vertical="center"/>
    </xf>
    <xf numFmtId="0" fontId="5" fillId="10" borderId="0" xfId="48" applyFont="1" applyFill="1" applyAlignment="1">
      <alignment vertical="center"/>
    </xf>
    <xf numFmtId="0" fontId="6" fillId="10" borderId="0" xfId="48" applyFill="1" applyAlignment="1">
      <alignment vertical="center"/>
    </xf>
    <xf numFmtId="0" fontId="127" fillId="10" borderId="0" xfId="0" applyFont="1" applyFill="1"/>
    <xf numFmtId="0" fontId="6" fillId="10" borderId="0" xfId="0" applyFont="1" applyFill="1"/>
    <xf numFmtId="0" fontId="128" fillId="10" borderId="0" xfId="48" applyFont="1" applyFill="1"/>
    <xf numFmtId="0" fontId="129" fillId="10" borderId="0" xfId="48" applyFont="1" applyFill="1" applyAlignment="1">
      <alignment horizontal="center"/>
    </xf>
    <xf numFmtId="172" fontId="130" fillId="10" borderId="8" xfId="53" applyNumberFormat="1" applyFont="1" applyFill="1" applyBorder="1" applyAlignment="1" applyProtection="1">
      <alignment horizontal="center"/>
      <protection hidden="1"/>
    </xf>
    <xf numFmtId="172" fontId="130" fillId="10" borderId="8" xfId="53" applyNumberFormat="1" applyFont="1" applyFill="1" applyBorder="1" applyAlignment="1">
      <alignment horizontal="center"/>
    </xf>
    <xf numFmtId="172" fontId="131" fillId="10" borderId="0" xfId="53" applyNumberFormat="1" applyFont="1" applyFill="1" applyAlignment="1">
      <alignment horizontal="center"/>
    </xf>
    <xf numFmtId="172" fontId="133" fillId="10" borderId="12" xfId="53" applyNumberFormat="1" applyFont="1" applyFill="1" applyBorder="1" applyAlignment="1" applyProtection="1">
      <alignment horizontal="center" vertical="center"/>
      <protection hidden="1"/>
    </xf>
    <xf numFmtId="0" fontId="86" fillId="10" borderId="31" xfId="5" applyFont="1" applyFill="1" applyBorder="1" applyAlignment="1" applyProtection="1">
      <alignment vertical="center"/>
    </xf>
    <xf numFmtId="172" fontId="133" fillId="10" borderId="22" xfId="53" applyNumberFormat="1" applyFont="1" applyFill="1" applyBorder="1" applyAlignment="1" applyProtection="1">
      <alignment horizontal="center" vertical="center"/>
      <protection hidden="1"/>
    </xf>
    <xf numFmtId="0" fontId="3" fillId="10" borderId="0" xfId="48" applyFont="1" applyFill="1" applyAlignment="1">
      <alignment horizontal="left" vertical="center"/>
    </xf>
    <xf numFmtId="0" fontId="86" fillId="10" borderId="0" xfId="5" applyFont="1" applyFill="1" applyBorder="1" applyAlignment="1" applyProtection="1">
      <alignment vertical="center"/>
    </xf>
    <xf numFmtId="0" fontId="4" fillId="10" borderId="0" xfId="0" applyFont="1" applyFill="1"/>
    <xf numFmtId="0" fontId="126" fillId="10" borderId="0" xfId="0" applyFont="1" applyFill="1"/>
    <xf numFmtId="172" fontId="130" fillId="10" borderId="22" xfId="53" applyNumberFormat="1" applyFont="1" applyFill="1" applyBorder="1" applyAlignment="1" applyProtection="1">
      <alignment horizontal="center" vertical="center"/>
      <protection hidden="1"/>
    </xf>
    <xf numFmtId="0" fontId="134" fillId="10" borderId="0" xfId="48" applyFont="1" applyFill="1" applyAlignment="1">
      <alignment horizontal="left"/>
    </xf>
    <xf numFmtId="172" fontId="132" fillId="10" borderId="19" xfId="53" applyNumberFormat="1" applyFont="1" applyFill="1" applyBorder="1" applyAlignment="1" applyProtection="1">
      <alignment horizontal="center" vertical="center"/>
      <protection hidden="1"/>
    </xf>
    <xf numFmtId="172" fontId="133" fillId="10" borderId="19" xfId="53" applyNumberFormat="1" applyFont="1" applyFill="1" applyBorder="1" applyAlignment="1" applyProtection="1">
      <alignment horizontal="center" vertical="center"/>
      <protection hidden="1"/>
    </xf>
    <xf numFmtId="0" fontId="86" fillId="10" borderId="34" xfId="5" applyFont="1" applyFill="1" applyBorder="1" applyAlignment="1" applyProtection="1">
      <alignment vertical="center"/>
    </xf>
    <xf numFmtId="0" fontId="86" fillId="10" borderId="0" xfId="5" applyFont="1" applyFill="1" applyAlignment="1" applyProtection="1">
      <alignment vertical="center"/>
    </xf>
    <xf numFmtId="172" fontId="133" fillId="10" borderId="12" xfId="53" applyNumberFormat="1" applyFont="1" applyFill="1" applyBorder="1" applyAlignment="1" applyProtection="1">
      <alignment horizontal="center"/>
      <protection hidden="1"/>
    </xf>
    <xf numFmtId="0" fontId="86" fillId="10" borderId="0" xfId="5" applyFont="1" applyFill="1" applyAlignment="1" applyProtection="1"/>
    <xf numFmtId="0" fontId="86" fillId="10" borderId="19" xfId="5" applyFont="1" applyFill="1" applyBorder="1" applyAlignment="1" applyProtection="1">
      <alignment vertical="center"/>
    </xf>
    <xf numFmtId="172" fontId="132" fillId="10" borderId="8" xfId="53" applyNumberFormat="1" applyFont="1" applyFill="1" applyBorder="1" applyAlignment="1" applyProtection="1">
      <alignment horizontal="center" vertical="center"/>
      <protection hidden="1"/>
    </xf>
    <xf numFmtId="172" fontId="133" fillId="10" borderId="8" xfId="53" applyNumberFormat="1" applyFont="1" applyFill="1" applyBorder="1" applyAlignment="1" applyProtection="1">
      <alignment horizontal="center" vertical="center"/>
      <protection hidden="1"/>
    </xf>
    <xf numFmtId="0" fontId="86" fillId="10" borderId="8" xfId="5" applyFont="1" applyFill="1" applyBorder="1" applyAlignment="1" applyProtection="1">
      <alignment vertical="center"/>
    </xf>
    <xf numFmtId="0" fontId="129" fillId="10" borderId="0" xfId="48" applyFont="1" applyFill="1" applyAlignment="1">
      <alignment horizontal="center" vertical="center"/>
    </xf>
    <xf numFmtId="0" fontId="27" fillId="10" borderId="0" xfId="57" applyFont="1" applyFill="1" applyAlignment="1">
      <alignment vertical="center"/>
    </xf>
    <xf numFmtId="0" fontId="27" fillId="10" borderId="0" xfId="57" applyFont="1" applyFill="1" applyAlignment="1">
      <alignment horizontal="right" vertical="center"/>
    </xf>
    <xf numFmtId="0" fontId="135" fillId="10" borderId="0" xfId="57" applyFont="1" applyFill="1" applyAlignment="1">
      <alignment vertical="center"/>
    </xf>
    <xf numFmtId="0" fontId="136" fillId="10" borderId="0" xfId="57" applyFont="1" applyFill="1" applyAlignment="1">
      <alignment vertical="center"/>
    </xf>
    <xf numFmtId="0" fontId="67" fillId="10" borderId="0" xfId="55" applyFont="1" applyFill="1" applyAlignment="1">
      <alignment horizontal="left" vertical="center"/>
    </xf>
    <xf numFmtId="0" fontId="67" fillId="10" borderId="0" xfId="55" applyFont="1" applyFill="1" applyAlignment="1">
      <alignment vertical="center"/>
    </xf>
    <xf numFmtId="0" fontId="27" fillId="10" borderId="0" xfId="55" applyFont="1" applyFill="1" applyAlignment="1">
      <alignment vertical="center"/>
    </xf>
    <xf numFmtId="0" fontId="63" fillId="10" borderId="0" xfId="57" applyFont="1" applyFill="1" applyAlignment="1">
      <alignment vertical="center"/>
    </xf>
    <xf numFmtId="0" fontId="103" fillId="10" borderId="0" xfId="55" applyFont="1" applyFill="1" applyAlignment="1">
      <alignment vertical="center"/>
    </xf>
    <xf numFmtId="0" fontId="78" fillId="10" borderId="0" xfId="55" applyFont="1" applyFill="1" applyAlignment="1">
      <alignment horizontal="right" vertical="center"/>
    </xf>
    <xf numFmtId="0" fontId="41" fillId="10" borderId="0" xfId="57" applyFont="1" applyFill="1" applyAlignment="1">
      <alignment vertical="center"/>
    </xf>
    <xf numFmtId="0" fontId="41" fillId="10" borderId="0" xfId="55" applyFont="1" applyFill="1" applyAlignment="1">
      <alignment horizontal="left" vertical="center"/>
    </xf>
    <xf numFmtId="0" fontId="6" fillId="10" borderId="0" xfId="57" applyFill="1" applyAlignment="1">
      <alignment vertical="center"/>
    </xf>
    <xf numFmtId="0" fontId="101" fillId="10" borderId="0" xfId="48" applyFont="1" applyFill="1" applyAlignment="1">
      <alignment vertical="center"/>
    </xf>
    <xf numFmtId="16" fontId="137" fillId="10" borderId="0" xfId="57" applyNumberFormat="1" applyFont="1" applyFill="1" applyAlignment="1">
      <alignment horizontal="center" vertical="center"/>
    </xf>
    <xf numFmtId="0" fontId="70" fillId="10" borderId="0" xfId="55" applyFont="1" applyFill="1" applyAlignment="1">
      <alignment horizontal="left" vertical="center"/>
    </xf>
    <xf numFmtId="0" fontId="101" fillId="10" borderId="0" xfId="0" applyFont="1" applyFill="1"/>
    <xf numFmtId="0" fontId="101" fillId="10" borderId="0" xfId="55" applyFont="1" applyFill="1" applyAlignment="1">
      <alignment vertical="center"/>
    </xf>
    <xf numFmtId="0" fontId="138" fillId="10" borderId="0" xfId="48" applyFont="1" applyFill="1" applyAlignment="1">
      <alignment vertical="center"/>
    </xf>
    <xf numFmtId="0" fontId="101" fillId="10" borderId="0" xfId="57" applyFont="1" applyFill="1" applyAlignment="1">
      <alignment vertical="center"/>
    </xf>
    <xf numFmtId="0" fontId="138" fillId="10" borderId="0" xfId="48" applyFont="1" applyFill="1"/>
    <xf numFmtId="0" fontId="55" fillId="10" borderId="0" xfId="57" applyFont="1" applyFill="1" applyAlignment="1">
      <alignment vertical="center"/>
    </xf>
    <xf numFmtId="0" fontId="139" fillId="10" borderId="0" xfId="57" applyFont="1" applyFill="1" applyAlignment="1">
      <alignment horizontal="right" vertical="center"/>
    </xf>
    <xf numFmtId="16" fontId="41" fillId="10" borderId="0" xfId="57" applyNumberFormat="1" applyFont="1" applyFill="1" applyAlignment="1">
      <alignment horizontal="center" vertical="center"/>
    </xf>
    <xf numFmtId="0" fontId="41" fillId="10" borderId="0" xfId="55" applyFont="1" applyFill="1" applyAlignment="1">
      <alignment vertical="center"/>
    </xf>
    <xf numFmtId="0" fontId="39" fillId="10" borderId="0" xfId="48" applyFont="1" applyFill="1" applyAlignment="1">
      <alignment horizontal="left"/>
    </xf>
    <xf numFmtId="0" fontId="39" fillId="10" borderId="0" xfId="48" applyFont="1" applyFill="1"/>
    <xf numFmtId="0" fontId="55" fillId="10" borderId="0" xfId="57" applyFont="1" applyFill="1" applyAlignment="1">
      <alignment horizontal="left" vertical="center"/>
    </xf>
    <xf numFmtId="0" fontId="14" fillId="10" borderId="0" xfId="48" applyFont="1" applyFill="1"/>
    <xf numFmtId="0" fontId="6" fillId="10" borderId="0" xfId="51" applyFill="1"/>
    <xf numFmtId="0" fontId="99" fillId="10" borderId="0" xfId="51" applyFont="1" applyFill="1" applyAlignment="1">
      <alignment horizontal="center"/>
    </xf>
    <xf numFmtId="0" fontId="59" fillId="10" borderId="0" xfId="51" applyFont="1" applyFill="1" applyAlignment="1">
      <alignment horizontal="center"/>
    </xf>
    <xf numFmtId="0" fontId="67" fillId="10" borderId="0" xfId="48" applyFont="1" applyFill="1"/>
    <xf numFmtId="0" fontId="61" fillId="10" borderId="0" xfId="51" applyFont="1" applyFill="1"/>
    <xf numFmtId="0" fontId="140" fillId="10" borderId="0" xfId="50" applyFont="1" applyFill="1"/>
    <xf numFmtId="0" fontId="141" fillId="10" borderId="0" xfId="50" applyFont="1" applyFill="1" applyAlignment="1">
      <alignment horizontal="centerContinuous"/>
    </xf>
    <xf numFmtId="0" fontId="40" fillId="10" borderId="0" xfId="48" applyFont="1" applyFill="1"/>
    <xf numFmtId="0" fontId="63" fillId="10" borderId="0" xfId="55" applyFont="1" applyFill="1" applyAlignment="1">
      <alignment vertical="center"/>
    </xf>
    <xf numFmtId="0" fontId="41" fillId="10" borderId="0" xfId="55" applyFont="1" applyFill="1" applyAlignment="1">
      <alignment horizontal="right" vertical="center"/>
    </xf>
    <xf numFmtId="16" fontId="142" fillId="10" borderId="0" xfId="48" applyNumberFormat="1" applyFont="1" applyFill="1" applyAlignment="1">
      <alignment horizontal="center"/>
    </xf>
    <xf numFmtId="0" fontId="5" fillId="10" borderId="0" xfId="48" applyFont="1" applyFill="1"/>
    <xf numFmtId="0" fontId="143" fillId="10" borderId="0" xfId="50" applyFont="1" applyFill="1" applyAlignment="1">
      <alignment horizontal="centerContinuous"/>
    </xf>
    <xf numFmtId="0" fontId="143" fillId="10" borderId="0" xfId="50" applyFont="1" applyFill="1"/>
    <xf numFmtId="0" fontId="99" fillId="10" borderId="0" xfId="50" applyFont="1" applyFill="1" applyAlignment="1">
      <alignment horizontal="center"/>
    </xf>
    <xf numFmtId="0" fontId="4" fillId="2" borderId="51" xfId="6" applyFont="1" applyFill="1" applyBorder="1" applyAlignment="1">
      <alignment horizontal="center" vertical="center" wrapText="1"/>
    </xf>
    <xf numFmtId="16" fontId="15" fillId="0" borderId="8" xfId="50" applyNumberFormat="1" applyFont="1" applyBorder="1" applyAlignment="1">
      <alignment horizontal="center"/>
    </xf>
    <xf numFmtId="16" fontId="4" fillId="4" borderId="22" xfId="48" quotePrefix="1" applyNumberFormat="1" applyFont="1" applyFill="1" applyBorder="1" applyAlignment="1">
      <alignment horizontal="center" vertical="center"/>
    </xf>
    <xf numFmtId="0" fontId="15" fillId="4" borderId="0" xfId="46" applyFont="1" applyFill="1" applyAlignment="1">
      <alignment vertical="center"/>
    </xf>
    <xf numFmtId="175" fontId="4" fillId="2" borderId="0" xfId="50" applyNumberFormat="1" applyFont="1" applyFill="1" applyAlignment="1">
      <alignment vertical="center"/>
    </xf>
    <xf numFmtId="168" fontId="4" fillId="2" borderId="0" xfId="50" applyNumberFormat="1" applyFont="1" applyFill="1" applyAlignment="1">
      <alignment horizontal="center" vertical="center"/>
    </xf>
    <xf numFmtId="0" fontId="4" fillId="0" borderId="0" xfId="46" applyFont="1" applyAlignment="1">
      <alignment horizontal="center" vertical="center"/>
    </xf>
    <xf numFmtId="16" fontId="4" fillId="4" borderId="0" xfId="48" applyNumberFormat="1" applyFont="1" applyFill="1" applyAlignment="1">
      <alignment horizontal="center" vertical="center"/>
    </xf>
    <xf numFmtId="16" fontId="24" fillId="4" borderId="0" xfId="48" applyNumberFormat="1" applyFont="1" applyFill="1" applyAlignment="1">
      <alignment horizontal="center" vertical="center"/>
    </xf>
    <xf numFmtId="0" fontId="49" fillId="2" borderId="0" xfId="0" applyFont="1" applyFill="1"/>
    <xf numFmtId="168" fontId="49" fillId="2" borderId="0" xfId="50" applyNumberFormat="1" applyFont="1" applyFill="1" applyAlignment="1">
      <alignment horizontal="left"/>
    </xf>
    <xf numFmtId="172" fontId="50" fillId="2" borderId="0" xfId="0" applyNumberFormat="1" applyFont="1" applyFill="1"/>
    <xf numFmtId="172" fontId="51" fillId="2" borderId="0" xfId="0" applyNumberFormat="1" applyFont="1" applyFill="1"/>
    <xf numFmtId="172" fontId="49" fillId="2" borderId="0" xfId="0" applyNumberFormat="1" applyFont="1" applyFill="1"/>
    <xf numFmtId="16" fontId="53" fillId="0" borderId="0" xfId="22" applyNumberFormat="1" applyFont="1" applyAlignment="1">
      <alignment horizontal="center"/>
    </xf>
    <xf numFmtId="16" fontId="15" fillId="0" borderId="0" xfId="50" applyNumberFormat="1" applyFont="1" applyAlignment="1">
      <alignment horizontal="center"/>
    </xf>
    <xf numFmtId="0" fontId="4" fillId="3" borderId="0" xfId="46" applyFont="1" applyFill="1" applyAlignment="1">
      <alignment horizontal="center"/>
    </xf>
    <xf numFmtId="16" fontId="4" fillId="3" borderId="0" xfId="48" applyNumberFormat="1" applyFont="1" applyFill="1" applyAlignment="1">
      <alignment horizontal="center"/>
    </xf>
    <xf numFmtId="0" fontId="43" fillId="2" borderId="0" xfId="46" applyFont="1" applyFill="1" applyAlignment="1">
      <alignment horizontal="left"/>
    </xf>
    <xf numFmtId="16" fontId="43" fillId="4" borderId="0" xfId="48" applyNumberFormat="1" applyFont="1" applyFill="1" applyAlignment="1">
      <alignment horizontal="center"/>
    </xf>
    <xf numFmtId="0" fontId="67" fillId="2" borderId="28" xfId="6" applyFont="1" applyFill="1" applyBorder="1" applyAlignment="1">
      <alignment horizontal="center" vertical="center"/>
    </xf>
    <xf numFmtId="0" fontId="67" fillId="2" borderId="6" xfId="6" applyFont="1" applyFill="1" applyBorder="1" applyAlignment="1">
      <alignment horizontal="center" vertical="center"/>
    </xf>
    <xf numFmtId="0" fontId="41" fillId="4" borderId="0" xfId="48" applyFont="1" applyFill="1" applyAlignment="1">
      <alignment horizontal="left"/>
    </xf>
    <xf numFmtId="0" fontId="8" fillId="4" borderId="0" xfId="48" applyFont="1" applyFill="1" applyAlignment="1">
      <alignment horizontal="center" vertical="center"/>
    </xf>
    <xf numFmtId="0" fontId="81" fillId="4" borderId="0" xfId="46" applyFont="1" applyFill="1" applyAlignment="1">
      <alignment horizontal="center"/>
    </xf>
    <xf numFmtId="15" fontId="55" fillId="4" borderId="0" xfId="48" applyNumberFormat="1" applyFont="1" applyFill="1" applyAlignment="1">
      <alignment horizontal="center"/>
    </xf>
    <xf numFmtId="15" fontId="55" fillId="4" borderId="0" xfId="48" applyNumberFormat="1" applyFont="1" applyFill="1" applyAlignment="1">
      <alignment horizontal="left"/>
    </xf>
    <xf numFmtId="0" fontId="15" fillId="0" borderId="28" xfId="6" applyFont="1" applyBorder="1" applyAlignment="1">
      <alignment horizontal="center" vertical="center" wrapText="1"/>
    </xf>
    <xf numFmtId="0" fontId="96" fillId="4" borderId="0" xfId="48" applyFont="1" applyFill="1" applyAlignment="1">
      <alignment horizontal="center" vertical="center"/>
    </xf>
    <xf numFmtId="16" fontId="47" fillId="3" borderId="8" xfId="48" applyNumberFormat="1" applyFont="1" applyFill="1" applyBorder="1" applyAlignment="1">
      <alignment horizontal="center" vertical="center"/>
    </xf>
    <xf numFmtId="0" fontId="47" fillId="3" borderId="0" xfId="48" applyFont="1" applyFill="1"/>
    <xf numFmtId="16" fontId="55" fillId="0" borderId="0" xfId="50" applyNumberFormat="1" applyFont="1" applyAlignment="1">
      <alignment horizontal="left"/>
    </xf>
    <xf numFmtId="0" fontId="55" fillId="0" borderId="0" xfId="50" applyFont="1" applyAlignment="1">
      <alignment horizontal="center"/>
    </xf>
    <xf numFmtId="16" fontId="55" fillId="0" borderId="0" xfId="50" applyNumberFormat="1" applyFont="1" applyAlignment="1">
      <alignment horizontal="center"/>
    </xf>
    <xf numFmtId="16" fontId="97" fillId="0" borderId="0" xfId="50" applyNumberFormat="1" applyFont="1" applyAlignment="1">
      <alignment horizontal="center"/>
    </xf>
    <xf numFmtId="176" fontId="102" fillId="3" borderId="22" xfId="48" applyNumberFormat="1" applyFont="1" applyFill="1" applyBorder="1" applyAlignment="1">
      <alignment horizontal="center"/>
    </xf>
    <xf numFmtId="0" fontId="102" fillId="3" borderId="0" xfId="48" applyFont="1" applyFill="1"/>
    <xf numFmtId="0" fontId="17" fillId="3" borderId="10" xfId="48" applyFont="1" applyFill="1" applyBorder="1" applyAlignment="1">
      <alignment horizontal="center"/>
    </xf>
    <xf numFmtId="176" fontId="17" fillId="3" borderId="19" xfId="48" applyNumberFormat="1" applyFont="1" applyFill="1" applyBorder="1" applyAlignment="1">
      <alignment horizontal="center"/>
    </xf>
    <xf numFmtId="0" fontId="17" fillId="3" borderId="0" xfId="48" applyFont="1" applyFill="1"/>
    <xf numFmtId="0" fontId="24" fillId="0" borderId="22" xfId="46" applyFont="1" applyBorder="1" applyAlignment="1">
      <alignment horizontal="center"/>
    </xf>
    <xf numFmtId="0" fontId="99" fillId="2" borderId="0" xfId="55" applyFont="1" applyFill="1" applyAlignment="1">
      <alignment vertical="center"/>
    </xf>
    <xf numFmtId="0" fontId="6" fillId="4" borderId="0" xfId="48" applyFill="1" applyAlignment="1">
      <alignment horizontal="left"/>
    </xf>
    <xf numFmtId="0" fontId="6" fillId="4" borderId="0" xfId="48" applyFill="1" applyAlignment="1">
      <alignment horizontal="right"/>
    </xf>
    <xf numFmtId="0" fontId="6" fillId="4" borderId="0" xfId="48" applyFill="1" applyAlignment="1">
      <alignment horizontal="center"/>
    </xf>
    <xf numFmtId="0" fontId="27" fillId="4" borderId="0" xfId="57" applyFont="1" applyFill="1" applyAlignment="1">
      <alignment horizontal="left" vertical="center"/>
    </xf>
    <xf numFmtId="16" fontId="100" fillId="4" borderId="0" xfId="57" applyNumberFormat="1" applyFont="1" applyFill="1" applyAlignment="1">
      <alignment horizontal="center" vertical="center"/>
    </xf>
    <xf numFmtId="16" fontId="47" fillId="4" borderId="0" xfId="57" applyNumberFormat="1" applyFont="1" applyFill="1" applyAlignment="1">
      <alignment horizontal="center" vertical="center"/>
    </xf>
    <xf numFmtId="0" fontId="47" fillId="4" borderId="0" xfId="48" applyFont="1" applyFill="1" applyAlignment="1">
      <alignment vertical="center"/>
    </xf>
    <xf numFmtId="0" fontId="6" fillId="8" borderId="0" xfId="48" applyFill="1" applyAlignment="1">
      <alignment horizontal="left"/>
    </xf>
    <xf numFmtId="0" fontId="6" fillId="8" borderId="0" xfId="48" applyFill="1" applyAlignment="1">
      <alignment horizontal="right"/>
    </xf>
    <xf numFmtId="0" fontId="6" fillId="8" borderId="0" xfId="48" applyFill="1" applyAlignment="1">
      <alignment horizontal="center"/>
    </xf>
    <xf numFmtId="0" fontId="6" fillId="8" borderId="0" xfId="48" applyFill="1"/>
    <xf numFmtId="0" fontId="180" fillId="8" borderId="0" xfId="48" applyFont="1" applyFill="1" applyAlignment="1">
      <alignment horizontal="center" vertical="center"/>
    </xf>
    <xf numFmtId="0" fontId="103" fillId="8" borderId="0" xfId="48" applyFont="1" applyFill="1" applyAlignment="1">
      <alignment horizontal="center" vertical="center"/>
    </xf>
    <xf numFmtId="0" fontId="99" fillId="3" borderId="0" xfId="48" applyFont="1" applyFill="1" applyAlignment="1">
      <alignment horizontal="center" vertical="center"/>
    </xf>
    <xf numFmtId="0" fontId="103" fillId="3" borderId="0" xfId="48" applyFont="1" applyFill="1" applyAlignment="1">
      <alignment horizontal="center" vertical="center"/>
    </xf>
    <xf numFmtId="0" fontId="104" fillId="3" borderId="0" xfId="48" applyFont="1" applyFill="1" applyAlignment="1">
      <alignment horizontal="right"/>
    </xf>
    <xf numFmtId="0" fontId="6" fillId="2" borderId="0" xfId="22" applyFill="1"/>
    <xf numFmtId="0" fontId="107" fillId="0" borderId="0" xfId="48" applyFont="1" applyAlignment="1">
      <alignment vertical="center"/>
    </xf>
    <xf numFmtId="0" fontId="108" fillId="3" borderId="0" xfId="48" applyFont="1" applyFill="1" applyAlignment="1">
      <alignment vertical="center"/>
    </xf>
    <xf numFmtId="0" fontId="71" fillId="3" borderId="0" xfId="48" applyFont="1" applyFill="1" applyAlignment="1">
      <alignment horizontal="center"/>
    </xf>
    <xf numFmtId="0" fontId="55" fillId="3" borderId="0" xfId="48" applyFont="1" applyFill="1" applyAlignment="1">
      <alignment vertical="center"/>
    </xf>
    <xf numFmtId="16" fontId="17" fillId="0" borderId="8" xfId="50" applyNumberFormat="1" applyFont="1" applyBorder="1" applyAlignment="1">
      <alignment horizontal="center" vertical="center"/>
    </xf>
    <xf numFmtId="16" fontId="43" fillId="4" borderId="31" xfId="48" applyNumberFormat="1" applyFont="1" applyFill="1" applyBorder="1" applyAlignment="1">
      <alignment horizontal="center"/>
    </xf>
    <xf numFmtId="16" fontId="182" fillId="4" borderId="22" xfId="48" applyNumberFormat="1" applyFont="1" applyFill="1" applyBorder="1" applyAlignment="1">
      <alignment horizontal="center"/>
    </xf>
    <xf numFmtId="16" fontId="16" fillId="0" borderId="31" xfId="50" applyNumberFormat="1" applyFont="1" applyBorder="1" applyAlignment="1">
      <alignment horizontal="left" vertical="center"/>
    </xf>
    <xf numFmtId="0" fontId="184" fillId="3" borderId="0" xfId="46" applyFont="1" applyFill="1" applyAlignment="1">
      <alignment horizontal="right"/>
    </xf>
    <xf numFmtId="172" fontId="79" fillId="3" borderId="0" xfId="48" applyNumberFormat="1" applyFont="1" applyFill="1" applyAlignment="1">
      <alignment horizontal="left"/>
    </xf>
    <xf numFmtId="0" fontId="14" fillId="2" borderId="12" xfId="6" applyFont="1" applyFill="1" applyBorder="1" applyAlignment="1">
      <alignment horizontal="center" vertical="center" wrapText="1"/>
    </xf>
    <xf numFmtId="0" fontId="14" fillId="2" borderId="4" xfId="6" applyFont="1" applyFill="1" applyBorder="1" applyAlignment="1">
      <alignment horizontal="center" vertical="center" wrapText="1"/>
    </xf>
    <xf numFmtId="16" fontId="18" fillId="4" borderId="19" xfId="48" applyNumberFormat="1" applyFont="1" applyFill="1" applyBorder="1" applyAlignment="1">
      <alignment horizontal="center" vertical="center"/>
    </xf>
    <xf numFmtId="0" fontId="91" fillId="4" borderId="0" xfId="48" applyFont="1" applyFill="1" applyAlignment="1">
      <alignment horizontal="center" vertical="center"/>
    </xf>
    <xf numFmtId="0" fontId="179" fillId="4" borderId="0" xfId="48" applyFont="1" applyFill="1" applyAlignment="1">
      <alignment horizontal="center" vertical="center"/>
    </xf>
    <xf numFmtId="176" fontId="102" fillId="3" borderId="0" xfId="48" applyNumberFormat="1" applyFont="1" applyFill="1" applyAlignment="1">
      <alignment horizontal="center"/>
    </xf>
    <xf numFmtId="176" fontId="17" fillId="3" borderId="0" xfId="48" applyNumberFormat="1" applyFont="1" applyFill="1" applyAlignment="1">
      <alignment horizontal="center"/>
    </xf>
    <xf numFmtId="16" fontId="5" fillId="3" borderId="0" xfId="48" applyNumberFormat="1" applyFont="1" applyFill="1"/>
    <xf numFmtId="0" fontId="42" fillId="0" borderId="1" xfId="54" applyFont="1" applyBorder="1" applyAlignment="1">
      <alignment horizontal="left" wrapText="1"/>
    </xf>
    <xf numFmtId="0" fontId="43" fillId="0" borderId="1" xfId="54" applyFont="1" applyBorder="1" applyAlignment="1">
      <alignment horizontal="left"/>
    </xf>
    <xf numFmtId="175" fontId="45" fillId="0" borderId="1" xfId="50" applyNumberFormat="1" applyFont="1" applyBorder="1" applyAlignment="1">
      <alignment horizontal="left"/>
    </xf>
    <xf numFmtId="175" fontId="48" fillId="0" borderId="0" xfId="50" applyNumberFormat="1" applyFont="1" applyAlignment="1">
      <alignment horizontal="left"/>
    </xf>
    <xf numFmtId="0" fontId="43" fillId="2" borderId="0" xfId="46" applyFont="1" applyFill="1" applyAlignment="1">
      <alignment horizontal="center"/>
    </xf>
    <xf numFmtId="172" fontId="15" fillId="2" borderId="4" xfId="0" applyNumberFormat="1" applyFont="1" applyFill="1" applyBorder="1" applyAlignment="1">
      <alignment horizontal="center"/>
    </xf>
    <xf numFmtId="172" fontId="15" fillId="2" borderId="12" xfId="0" applyNumberFormat="1" applyFont="1" applyFill="1" applyBorder="1" applyAlignment="1">
      <alignment horizontal="center"/>
    </xf>
    <xf numFmtId="16" fontId="4" fillId="0" borderId="22" xfId="50" applyNumberFormat="1" applyFont="1" applyBorder="1" applyAlignment="1">
      <alignment horizontal="center" wrapText="1"/>
    </xf>
    <xf numFmtId="16" fontId="17" fillId="0" borderId="10" xfId="50" applyNumberFormat="1" applyFont="1" applyBorder="1" applyAlignment="1">
      <alignment horizontal="center" vertical="center" wrapText="1"/>
    </xf>
    <xf numFmtId="16" fontId="4" fillId="0" borderId="8" xfId="50" applyNumberFormat="1" applyFont="1" applyBorder="1" applyAlignment="1">
      <alignment horizontal="center" wrapText="1"/>
    </xf>
    <xf numFmtId="175" fontId="15" fillId="5" borderId="3" xfId="50" applyNumberFormat="1" applyFont="1" applyFill="1" applyBorder="1" applyAlignment="1">
      <alignment horizontal="left" wrapText="1"/>
    </xf>
    <xf numFmtId="0" fontId="17" fillId="3" borderId="0" xfId="48" applyFont="1" applyFill="1" applyAlignment="1">
      <alignment horizontal="center"/>
    </xf>
    <xf numFmtId="0" fontId="102" fillId="3" borderId="0" xfId="48" applyFont="1" applyFill="1" applyAlignment="1">
      <alignment horizontal="center"/>
    </xf>
    <xf numFmtId="16" fontId="18" fillId="4" borderId="0" xfId="48" applyNumberFormat="1" applyFont="1" applyFill="1" applyAlignment="1">
      <alignment horizontal="center" vertical="center"/>
    </xf>
    <xf numFmtId="16" fontId="116" fillId="0" borderId="19" xfId="50" applyNumberFormat="1" applyFont="1" applyBorder="1" applyAlignment="1">
      <alignment horizontal="center" wrapText="1"/>
    </xf>
    <xf numFmtId="16" fontId="15" fillId="0" borderId="8" xfId="50" applyNumberFormat="1" applyFont="1" applyBorder="1" applyAlignment="1">
      <alignment horizontal="center" wrapText="1"/>
    </xf>
    <xf numFmtId="16" fontId="18" fillId="4" borderId="19" xfId="48" applyNumberFormat="1" applyFont="1" applyFill="1" applyBorder="1" applyAlignment="1">
      <alignment horizontal="center" vertical="center" wrapText="1"/>
    </xf>
    <xf numFmtId="172" fontId="17" fillId="2" borderId="22" xfId="0" applyNumberFormat="1" applyFont="1" applyFill="1" applyBorder="1" applyAlignment="1">
      <alignment horizontal="center" vertical="center" wrapText="1"/>
    </xf>
    <xf numFmtId="0" fontId="4" fillId="0" borderId="19" xfId="46" applyFont="1" applyBorder="1" applyAlignment="1">
      <alignment horizontal="center" vertical="center" wrapText="1"/>
    </xf>
    <xf numFmtId="0" fontId="89" fillId="0" borderId="22" xfId="46" applyFont="1" applyBorder="1" applyAlignment="1">
      <alignment horizontal="center" wrapText="1"/>
    </xf>
    <xf numFmtId="0" fontId="4" fillId="3" borderId="19" xfId="46" applyFont="1" applyFill="1" applyBorder="1" applyAlignment="1">
      <alignment horizontal="center" wrapText="1"/>
    </xf>
    <xf numFmtId="0" fontId="47" fillId="3" borderId="22" xfId="48" applyFont="1" applyFill="1" applyBorder="1" applyAlignment="1">
      <alignment horizontal="center" wrapText="1"/>
    </xf>
    <xf numFmtId="0" fontId="89" fillId="0" borderId="12" xfId="46" applyFont="1" applyBorder="1" applyAlignment="1">
      <alignment horizontal="center" wrapText="1"/>
    </xf>
    <xf numFmtId="0" fontId="102" fillId="3" borderId="32" xfId="48" applyFont="1" applyFill="1" applyBorder="1" applyAlignment="1">
      <alignment horizontal="center" wrapText="1"/>
    </xf>
    <xf numFmtId="16" fontId="16" fillId="0" borderId="37" xfId="50" applyNumberFormat="1" applyFont="1" applyBorder="1" applyAlignment="1">
      <alignment horizontal="center" vertical="center" wrapText="1"/>
    </xf>
    <xf numFmtId="0" fontId="24" fillId="0" borderId="22" xfId="46" applyFont="1" applyBorder="1" applyAlignment="1">
      <alignment horizontal="center" wrapText="1"/>
    </xf>
    <xf numFmtId="16" fontId="16" fillId="0" borderId="12" xfId="50" applyNumberFormat="1" applyFont="1" applyBorder="1" applyAlignment="1">
      <alignment horizontal="center" wrapText="1"/>
    </xf>
    <xf numFmtId="172" fontId="24" fillId="2" borderId="12" xfId="0" applyNumberFormat="1" applyFont="1" applyFill="1" applyBorder="1" applyAlignment="1">
      <alignment horizontal="center" vertical="center" wrapText="1"/>
    </xf>
    <xf numFmtId="16" fontId="115" fillId="0" borderId="22" xfId="50" applyNumberFormat="1" applyFont="1" applyBorder="1" applyAlignment="1">
      <alignment horizontal="center" wrapText="1"/>
    </xf>
    <xf numFmtId="0" fontId="15" fillId="4" borderId="0" xfId="46" applyFont="1" applyFill="1"/>
    <xf numFmtId="0" fontId="75" fillId="5" borderId="0" xfId="48" applyFont="1" applyFill="1" applyAlignment="1">
      <alignment horizontal="center"/>
    </xf>
    <xf numFmtId="164" fontId="16" fillId="0" borderId="8" xfId="50" applyNumberFormat="1" applyFont="1" applyBorder="1" applyAlignment="1">
      <alignment horizontal="center"/>
    </xf>
    <xf numFmtId="0" fontId="75" fillId="4" borderId="0" xfId="48" applyFont="1" applyFill="1" applyAlignment="1">
      <alignment horizontal="center"/>
    </xf>
    <xf numFmtId="0" fontId="4" fillId="2" borderId="37" xfId="6" applyFont="1" applyFill="1" applyBorder="1" applyAlignment="1">
      <alignment horizontal="center" vertical="center" wrapText="1"/>
    </xf>
    <xf numFmtId="0" fontId="124" fillId="4" borderId="0" xfId="48" applyFont="1" applyFill="1" applyAlignment="1">
      <alignment horizontal="center" vertical="center"/>
    </xf>
    <xf numFmtId="0" fontId="4" fillId="2" borderId="12" xfId="6" applyFont="1" applyFill="1" applyBorder="1" applyAlignment="1">
      <alignment horizontal="center" vertical="center" wrapText="1"/>
    </xf>
    <xf numFmtId="0" fontId="4" fillId="2" borderId="22" xfId="6" applyFont="1" applyFill="1" applyBorder="1" applyAlignment="1">
      <alignment horizontal="center" vertical="center" wrapText="1"/>
    </xf>
    <xf numFmtId="0" fontId="4" fillId="2" borderId="19" xfId="6" applyFont="1" applyFill="1" applyBorder="1" applyAlignment="1">
      <alignment horizontal="center" vertical="center" wrapText="1"/>
    </xf>
    <xf numFmtId="0" fontId="15" fillId="2" borderId="8" xfId="6" applyFont="1" applyFill="1" applyBorder="1" applyAlignment="1">
      <alignment horizontal="center" vertical="center" wrapText="1"/>
    </xf>
    <xf numFmtId="0" fontId="91" fillId="3" borderId="0" xfId="48" applyFont="1" applyFill="1" applyAlignment="1">
      <alignment horizontal="center" vertical="center"/>
    </xf>
    <xf numFmtId="0" fontId="4" fillId="3" borderId="0" xfId="48" applyFont="1" applyFill="1" applyAlignment="1">
      <alignment horizontal="center"/>
    </xf>
    <xf numFmtId="0" fontId="119" fillId="4" borderId="0" xfId="48" applyFont="1" applyFill="1" applyAlignment="1">
      <alignment horizontal="center" vertical="center"/>
    </xf>
    <xf numFmtId="171" fontId="16" fillId="0" borderId="8" xfId="50" applyNumberFormat="1" applyFont="1" applyBorder="1" applyAlignment="1">
      <alignment horizontal="center"/>
    </xf>
    <xf numFmtId="16" fontId="16" fillId="0" borderId="8" xfId="50" applyNumberFormat="1" applyFont="1" applyBorder="1" applyAlignment="1">
      <alignment horizontal="left" wrapText="1"/>
    </xf>
    <xf numFmtId="16" fontId="113" fillId="0" borderId="0" xfId="50" applyNumberFormat="1" applyFont="1" applyAlignment="1">
      <alignment horizontal="left"/>
    </xf>
    <xf numFmtId="0" fontId="4" fillId="0" borderId="50" xfId="6" applyFont="1" applyBorder="1" applyAlignment="1">
      <alignment horizontal="center" vertical="center"/>
    </xf>
    <xf numFmtId="16" fontId="16" fillId="0" borderId="8" xfId="50" applyNumberFormat="1" applyFont="1" applyBorder="1" applyAlignment="1">
      <alignment wrapText="1"/>
    </xf>
    <xf numFmtId="165" fontId="47" fillId="4" borderId="0" xfId="49" applyNumberFormat="1" applyFont="1" applyFill="1" applyAlignment="1">
      <alignment vertical="center"/>
    </xf>
    <xf numFmtId="0" fontId="32" fillId="4" borderId="0" xfId="48" applyFont="1" applyFill="1" applyAlignment="1">
      <alignment horizontal="center"/>
    </xf>
    <xf numFmtId="0" fontId="125" fillId="4" borderId="0" xfId="48" applyFont="1" applyFill="1" applyAlignment="1">
      <alignment horizontal="right"/>
    </xf>
    <xf numFmtId="15" fontId="55" fillId="2" borderId="0" xfId="48" applyNumberFormat="1" applyFont="1" applyFill="1" applyAlignment="1">
      <alignment horizontal="center"/>
    </xf>
    <xf numFmtId="43" fontId="67" fillId="4" borderId="0" xfId="57" applyNumberFormat="1" applyFont="1" applyFill="1" applyAlignment="1">
      <alignment horizontal="center" vertical="center"/>
    </xf>
    <xf numFmtId="0" fontId="119" fillId="4" borderId="0" xfId="48" applyFont="1" applyFill="1" applyAlignment="1">
      <alignment vertical="center"/>
    </xf>
    <xf numFmtId="18" fontId="15" fillId="2" borderId="0" xfId="55" applyNumberFormat="1" applyFont="1" applyFill="1" applyAlignment="1">
      <alignment vertical="center"/>
    </xf>
    <xf numFmtId="0" fontId="56" fillId="3" borderId="0" xfId="48" applyFont="1" applyFill="1" applyAlignment="1">
      <alignment horizontal="left" vertical="center"/>
    </xf>
    <xf numFmtId="16" fontId="16" fillId="0" borderId="8" xfId="50" applyNumberFormat="1" applyFont="1" applyBorder="1" applyAlignment="1">
      <alignment horizontal="left" vertical="center" wrapText="1"/>
    </xf>
    <xf numFmtId="165" fontId="84" fillId="3" borderId="0" xfId="49" applyNumberFormat="1" applyFont="1" applyFill="1" applyAlignment="1">
      <alignment vertical="center"/>
    </xf>
    <xf numFmtId="0" fontId="121" fillId="3" borderId="0" xfId="48" applyFont="1" applyFill="1"/>
    <xf numFmtId="0" fontId="122" fillId="6" borderId="0" xfId="48" applyFont="1" applyFill="1" applyAlignment="1">
      <alignment horizontal="right" vertical="center"/>
    </xf>
    <xf numFmtId="0" fontId="63" fillId="3" borderId="0" xfId="57" applyFont="1" applyFill="1" applyAlignment="1">
      <alignment horizontal="left" vertical="center"/>
    </xf>
    <xf numFmtId="0" fontId="6" fillId="4" borderId="0" xfId="48" applyFill="1" applyAlignment="1">
      <alignment horizontal="center" vertical="center"/>
    </xf>
    <xf numFmtId="0" fontId="6" fillId="4" borderId="32" xfId="48" applyFill="1" applyBorder="1"/>
    <xf numFmtId="16" fontId="69" fillId="4" borderId="0" xfId="57" applyNumberFormat="1" applyFont="1" applyFill="1" applyAlignment="1">
      <alignment horizontal="center" vertical="center"/>
    </xf>
    <xf numFmtId="0" fontId="75" fillId="5" borderId="0" xfId="48" applyFont="1" applyFill="1" applyAlignment="1">
      <alignment horizontal="left"/>
    </xf>
    <xf numFmtId="16" fontId="16" fillId="0" borderId="8" xfId="50" quotePrefix="1" applyNumberFormat="1" applyFont="1" applyBorder="1" applyAlignment="1">
      <alignment horizontal="center"/>
    </xf>
    <xf numFmtId="178" fontId="16" fillId="0" borderId="0" xfId="50" applyNumberFormat="1" applyFont="1" applyAlignment="1">
      <alignment horizontal="center"/>
    </xf>
    <xf numFmtId="0" fontId="89" fillId="7" borderId="12" xfId="46" applyFont="1" applyFill="1" applyBorder="1" applyAlignment="1">
      <alignment horizontal="center" wrapText="1"/>
    </xf>
    <xf numFmtId="0" fontId="6" fillId="0" borderId="0" xfId="48" applyProtection="1">
      <protection locked="0"/>
    </xf>
    <xf numFmtId="0" fontId="71" fillId="0" borderId="0" xfId="48" applyFont="1" applyProtection="1">
      <protection locked="0"/>
    </xf>
    <xf numFmtId="0" fontId="91" fillId="0" borderId="0" xfId="48" applyFont="1" applyAlignment="1" applyProtection="1">
      <alignment horizontal="center" vertical="center"/>
      <protection locked="0"/>
    </xf>
    <xf numFmtId="0" fontId="41" fillId="0" borderId="0" xfId="48" applyFont="1" applyAlignment="1" applyProtection="1">
      <alignment horizontal="left"/>
      <protection locked="0"/>
    </xf>
    <xf numFmtId="0" fontId="10" fillId="0" borderId="0" xfId="48" applyFont="1" applyAlignment="1" applyProtection="1">
      <alignment horizontal="left"/>
      <protection locked="0"/>
    </xf>
    <xf numFmtId="0" fontId="76" fillId="0" borderId="0" xfId="48" applyFont="1" applyAlignment="1" applyProtection="1">
      <alignment horizontal="left"/>
      <protection locked="0"/>
    </xf>
    <xf numFmtId="0" fontId="76" fillId="0" borderId="0" xfId="48" applyFont="1" applyAlignment="1" applyProtection="1">
      <alignment horizontal="right"/>
      <protection locked="0"/>
    </xf>
    <xf numFmtId="0" fontId="76" fillId="0" borderId="0" xfId="48" applyFont="1" applyAlignment="1" applyProtection="1">
      <alignment horizontal="center"/>
      <protection locked="0"/>
    </xf>
    <xf numFmtId="0" fontId="8" fillId="0" borderId="0" xfId="48" applyFont="1" applyAlignment="1" applyProtection="1">
      <alignment horizontal="center"/>
      <protection locked="0"/>
    </xf>
    <xf numFmtId="0" fontId="77" fillId="0" borderId="0" xfId="48" applyFont="1" applyAlignment="1" applyProtection="1">
      <alignment horizontal="centerContinuous"/>
      <protection locked="0"/>
    </xf>
    <xf numFmtId="0" fontId="78" fillId="0" borderId="0" xfId="48" applyFont="1" applyAlignment="1" applyProtection="1">
      <alignment horizontal="centerContinuous"/>
      <protection locked="0"/>
    </xf>
    <xf numFmtId="165" fontId="9" fillId="4" borderId="0" xfId="5" applyNumberFormat="1" applyFont="1" applyFill="1" applyAlignment="1" applyProtection="1">
      <alignment horizontal="left"/>
      <protection locked="0"/>
    </xf>
    <xf numFmtId="0" fontId="79" fillId="0" borderId="0" xfId="50" applyFont="1" applyAlignment="1" applyProtection="1">
      <alignment horizontal="right"/>
      <protection locked="0"/>
    </xf>
    <xf numFmtId="0" fontId="10" fillId="0" borderId="0" xfId="48" applyFont="1" applyAlignment="1" applyProtection="1">
      <alignment horizontal="right"/>
      <protection locked="0"/>
    </xf>
    <xf numFmtId="0" fontId="10" fillId="0" borderId="0" xfId="48" applyFont="1" applyAlignment="1" applyProtection="1">
      <alignment horizontal="center"/>
      <protection locked="0"/>
    </xf>
    <xf numFmtId="0" fontId="13" fillId="3" borderId="0" xfId="46" applyFont="1" applyFill="1" applyAlignment="1" applyProtection="1">
      <alignment horizontal="right"/>
      <protection locked="0"/>
    </xf>
    <xf numFmtId="172" fontId="13" fillId="0" borderId="0" xfId="48" applyNumberFormat="1" applyFont="1" applyAlignment="1" applyProtection="1">
      <alignment horizontal="left"/>
      <protection locked="0"/>
    </xf>
    <xf numFmtId="0" fontId="41" fillId="0" borderId="0" xfId="48" applyFont="1" applyAlignment="1" applyProtection="1">
      <alignment horizontal="centerContinuous"/>
      <protection locked="0"/>
    </xf>
    <xf numFmtId="165" fontId="80" fillId="0" borderId="0" xfId="5" applyNumberFormat="1" applyFont="1" applyAlignment="1" applyProtection="1">
      <alignment horizontal="left"/>
      <protection locked="0"/>
    </xf>
    <xf numFmtId="0" fontId="4" fillId="3" borderId="0" xfId="48" applyFont="1" applyFill="1" applyProtection="1">
      <protection locked="0"/>
    </xf>
    <xf numFmtId="0" fontId="102" fillId="3" borderId="19" xfId="48" applyFont="1" applyFill="1" applyBorder="1" applyAlignment="1" applyProtection="1">
      <alignment horizontal="center" wrapText="1"/>
      <protection locked="0"/>
    </xf>
    <xf numFmtId="16" fontId="102" fillId="0" borderId="8" xfId="50" applyNumberFormat="1" applyFont="1" applyBorder="1" applyAlignment="1" applyProtection="1">
      <alignment horizontal="center" vertical="center"/>
      <protection locked="0"/>
    </xf>
    <xf numFmtId="0" fontId="102" fillId="3" borderId="0" xfId="48" applyFont="1" applyFill="1" applyProtection="1">
      <protection locked="0"/>
    </xf>
    <xf numFmtId="0" fontId="6" fillId="3" borderId="0" xfId="48" applyFill="1" applyProtection="1">
      <protection locked="0"/>
    </xf>
    <xf numFmtId="0" fontId="73" fillId="4" borderId="0" xfId="46" applyFont="1" applyFill="1" applyProtection="1">
      <protection locked="0"/>
    </xf>
    <xf numFmtId="0" fontId="4" fillId="0" borderId="0" xfId="48" applyFont="1" applyProtection="1">
      <protection locked="0"/>
    </xf>
    <xf numFmtId="16" fontId="55" fillId="0" borderId="0" xfId="50" applyNumberFormat="1" applyFont="1" applyAlignment="1" applyProtection="1">
      <alignment horizontal="left"/>
      <protection locked="0"/>
    </xf>
    <xf numFmtId="0" fontId="55" fillId="0" borderId="0" xfId="50" applyFont="1" applyAlignment="1" applyProtection="1">
      <alignment horizontal="center"/>
      <protection locked="0"/>
    </xf>
    <xf numFmtId="16" fontId="55" fillId="0" borderId="0" xfId="50" applyNumberFormat="1" applyFont="1" applyAlignment="1" applyProtection="1">
      <alignment horizontal="center"/>
      <protection locked="0"/>
    </xf>
    <xf numFmtId="16" fontId="97" fillId="0" borderId="0" xfId="50" applyNumberFormat="1" applyFont="1" applyAlignment="1" applyProtection="1">
      <alignment horizontal="center"/>
      <protection locked="0"/>
    </xf>
    <xf numFmtId="0" fontId="83" fillId="3" borderId="0" xfId="48" applyFont="1" applyFill="1" applyAlignment="1" applyProtection="1">
      <alignment horizontal="left" vertical="center"/>
      <protection locked="0"/>
    </xf>
    <xf numFmtId="165" fontId="86" fillId="4" borderId="0" xfId="49" applyNumberFormat="1" applyFont="1" applyFill="1" applyAlignment="1" applyProtection="1">
      <alignment vertical="center"/>
      <protection locked="0"/>
    </xf>
    <xf numFmtId="0" fontId="5" fillId="4" borderId="0" xfId="46" applyFont="1" applyFill="1" applyAlignment="1" applyProtection="1">
      <alignment vertical="center"/>
      <protection locked="0"/>
    </xf>
    <xf numFmtId="0" fontId="73" fillId="4" borderId="0" xfId="46" applyFont="1" applyFill="1" applyAlignment="1" applyProtection="1">
      <alignment horizontal="center"/>
      <protection locked="0"/>
    </xf>
    <xf numFmtId="165" fontId="16" fillId="4" borderId="0" xfId="49" applyNumberFormat="1" applyFont="1" applyFill="1" applyAlignment="1" applyProtection="1">
      <alignment vertical="center"/>
      <protection locked="0"/>
    </xf>
    <xf numFmtId="0" fontId="5" fillId="4" borderId="0" xfId="50" applyFont="1" applyFill="1" applyAlignment="1" applyProtection="1">
      <alignment horizontal="center"/>
      <protection locked="0"/>
    </xf>
    <xf numFmtId="165" fontId="95" fillId="0" borderId="0" xfId="5" applyNumberFormat="1" applyFont="1" applyAlignment="1" applyProtection="1">
      <alignment horizontal="left"/>
      <protection locked="0"/>
    </xf>
    <xf numFmtId="15" fontId="55" fillId="0" borderId="0" xfId="48" applyNumberFormat="1" applyFont="1" applyAlignment="1" applyProtection="1">
      <alignment horizontal="center"/>
      <protection locked="0"/>
    </xf>
    <xf numFmtId="0" fontId="183" fillId="0" borderId="0" xfId="48" applyFont="1" applyProtection="1">
      <protection locked="0"/>
    </xf>
    <xf numFmtId="0" fontId="5" fillId="3" borderId="0" xfId="48" applyFont="1" applyFill="1" applyProtection="1">
      <protection locked="0"/>
    </xf>
    <xf numFmtId="175" fontId="81" fillId="0" borderId="0" xfId="50" applyNumberFormat="1" applyFont="1" applyAlignment="1" applyProtection="1">
      <alignment horizontal="left"/>
      <protection locked="0"/>
    </xf>
    <xf numFmtId="16" fontId="181" fillId="0" borderId="0" xfId="50" applyNumberFormat="1" applyFont="1" applyAlignment="1" applyProtection="1">
      <alignment horizontal="center"/>
      <protection locked="0"/>
    </xf>
    <xf numFmtId="16" fontId="59" fillId="0" borderId="0" xfId="50" applyNumberFormat="1" applyFont="1" applyAlignment="1" applyProtection="1">
      <alignment horizontal="center"/>
      <protection locked="0"/>
    </xf>
    <xf numFmtId="0" fontId="30" fillId="6" borderId="0" xfId="48" applyFont="1" applyFill="1" applyAlignment="1" applyProtection="1">
      <alignment horizontal="right" vertical="center"/>
      <protection locked="0"/>
    </xf>
    <xf numFmtId="0" fontId="27" fillId="2" borderId="0" xfId="55" applyFont="1" applyFill="1" applyAlignment="1" applyProtection="1">
      <alignment vertical="center"/>
      <protection locked="0"/>
    </xf>
    <xf numFmtId="0" fontId="6" fillId="0" borderId="0" xfId="50" applyAlignment="1" applyProtection="1">
      <alignment horizontal="left"/>
      <protection locked="0"/>
    </xf>
    <xf numFmtId="165" fontId="6" fillId="0" borderId="0" xfId="50" applyNumberFormat="1" applyProtection="1">
      <protection locked="0"/>
    </xf>
    <xf numFmtId="0" fontId="6" fillId="0" borderId="0" xfId="50" applyProtection="1">
      <protection locked="0"/>
    </xf>
    <xf numFmtId="0" fontId="36" fillId="6" borderId="0" xfId="48" applyFont="1" applyFill="1" applyAlignment="1" applyProtection="1">
      <alignment horizontal="right" vertical="center"/>
      <protection locked="0"/>
    </xf>
    <xf numFmtId="0" fontId="31" fillId="2" borderId="32" xfId="0" applyFont="1" applyFill="1" applyBorder="1" applyProtection="1">
      <protection locked="0"/>
    </xf>
    <xf numFmtId="0" fontId="32" fillId="6" borderId="0" xfId="55" applyFont="1" applyFill="1" applyAlignment="1" applyProtection="1">
      <alignment vertical="center"/>
      <protection locked="0"/>
    </xf>
    <xf numFmtId="0" fontId="33" fillId="6" borderId="0" xfId="55" applyFont="1" applyFill="1" applyAlignment="1" applyProtection="1">
      <alignment vertical="center"/>
      <protection locked="0"/>
    </xf>
    <xf numFmtId="1" fontId="34" fillId="3" borderId="0" xfId="57" applyNumberFormat="1" applyFont="1" applyFill="1" applyAlignment="1" applyProtection="1">
      <alignment horizontal="left" vertical="center"/>
      <protection locked="0"/>
    </xf>
    <xf numFmtId="0" fontId="35" fillId="3" borderId="0" xfId="48" applyFont="1" applyFill="1" applyAlignment="1" applyProtection="1">
      <alignment vertical="center"/>
      <protection locked="0"/>
    </xf>
    <xf numFmtId="0" fontId="66" fillId="0" borderId="0" xfId="48" applyFont="1" applyAlignment="1" applyProtection="1">
      <alignment horizontal="center"/>
      <protection locked="0"/>
    </xf>
    <xf numFmtId="0" fontId="40" fillId="2" borderId="0" xfId="55" applyFont="1" applyFill="1" applyAlignment="1" applyProtection="1">
      <alignment vertical="center"/>
      <protection locked="0"/>
    </xf>
    <xf numFmtId="0" fontId="58" fillId="0" borderId="0" xfId="0" applyFont="1" applyAlignment="1" applyProtection="1">
      <alignment horizontal="center"/>
      <protection locked="0"/>
    </xf>
    <xf numFmtId="0" fontId="63" fillId="0" borderId="0" xfId="57" applyFont="1" applyAlignment="1" applyProtection="1">
      <alignment horizontal="left" vertical="center"/>
      <protection locked="0"/>
    </xf>
    <xf numFmtId="0" fontId="27" fillId="0" borderId="0" xfId="57" applyFont="1" applyAlignment="1" applyProtection="1">
      <alignment horizontal="left" vertical="center"/>
      <protection locked="0"/>
    </xf>
    <xf numFmtId="1" fontId="64" fillId="0" borderId="0" xfId="57" applyNumberFormat="1" applyFont="1" applyAlignment="1" applyProtection="1">
      <alignment horizontal="left" vertical="center"/>
      <protection locked="0"/>
    </xf>
    <xf numFmtId="0" fontId="65" fillId="2" borderId="0" xfId="55" applyFont="1" applyFill="1" applyAlignment="1" applyProtection="1">
      <alignment vertical="center"/>
      <protection locked="0"/>
    </xf>
    <xf numFmtId="0" fontId="21" fillId="2" borderId="0" xfId="48" applyFont="1" applyFill="1" applyAlignment="1" applyProtection="1">
      <alignment horizontal="right" vertical="center"/>
      <protection locked="0"/>
    </xf>
    <xf numFmtId="0" fontId="55" fillId="0" borderId="0" xfId="0" applyFont="1" applyAlignment="1" applyProtection="1">
      <alignment horizontal="center"/>
      <protection locked="0"/>
    </xf>
    <xf numFmtId="0" fontId="15" fillId="0" borderId="0" xfId="48" applyFont="1" applyAlignment="1" applyProtection="1">
      <alignment vertical="center"/>
      <protection locked="0"/>
    </xf>
    <xf numFmtId="0" fontId="67" fillId="0" borderId="0" xfId="55" applyFont="1" applyAlignment="1" applyProtection="1">
      <alignment horizontal="right" vertical="center"/>
      <protection locked="0"/>
    </xf>
    <xf numFmtId="1" fontId="5" fillId="0" borderId="0" xfId="57" applyNumberFormat="1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vertical="center"/>
      <protection locked="0"/>
    </xf>
    <xf numFmtId="0" fontId="55" fillId="0" borderId="0" xfId="48" applyFont="1" applyAlignment="1" applyProtection="1">
      <alignment vertical="center"/>
      <protection locked="0"/>
    </xf>
    <xf numFmtId="16" fontId="68" fillId="0" borderId="0" xfId="57" applyNumberFormat="1" applyFont="1" applyAlignment="1" applyProtection="1">
      <alignment horizontal="center" vertical="center"/>
      <protection locked="0"/>
    </xf>
    <xf numFmtId="0" fontId="16" fillId="0" borderId="0" xfId="48" applyFont="1" applyAlignment="1" applyProtection="1">
      <alignment vertical="center"/>
      <protection locked="0"/>
    </xf>
    <xf numFmtId="16" fontId="69" fillId="0" borderId="0" xfId="57" applyNumberFormat="1" applyFont="1" applyAlignment="1" applyProtection="1">
      <alignment horizontal="center" vertical="center"/>
      <protection locked="0"/>
    </xf>
    <xf numFmtId="0" fontId="5" fillId="0" borderId="0" xfId="48" applyFont="1" applyProtection="1">
      <protection locked="0"/>
    </xf>
    <xf numFmtId="16" fontId="70" fillId="0" borderId="0" xfId="57" applyNumberFormat="1" applyFont="1" applyAlignment="1" applyProtection="1">
      <alignment horizontal="center" vertical="center"/>
      <protection locked="0"/>
    </xf>
    <xf numFmtId="0" fontId="16" fillId="3" borderId="0" xfId="48" applyFont="1" applyFill="1" applyAlignment="1" applyProtection="1">
      <alignment vertical="center"/>
      <protection locked="0"/>
    </xf>
    <xf numFmtId="0" fontId="6" fillId="0" borderId="0" xfId="48" applyAlignment="1" applyProtection="1">
      <alignment horizontal="left"/>
      <protection locked="0"/>
    </xf>
    <xf numFmtId="0" fontId="6" fillId="0" borderId="0" xfId="48" applyAlignment="1" applyProtection="1">
      <alignment horizontal="right"/>
      <protection locked="0"/>
    </xf>
    <xf numFmtId="0" fontId="6" fillId="0" borderId="0" xfId="48" applyAlignment="1" applyProtection="1">
      <alignment horizontal="center"/>
      <protection locked="0"/>
    </xf>
    <xf numFmtId="16" fontId="102" fillId="0" borderId="72" xfId="50" applyNumberFormat="1" applyFont="1" applyBorder="1" applyAlignment="1" applyProtection="1">
      <alignment horizontal="center" vertical="center"/>
      <protection locked="0"/>
    </xf>
    <xf numFmtId="16" fontId="102" fillId="0" borderId="74" xfId="50" applyNumberFormat="1" applyFont="1" applyBorder="1" applyAlignment="1" applyProtection="1">
      <alignment horizontal="center" vertical="center"/>
      <protection locked="0"/>
    </xf>
    <xf numFmtId="0" fontId="67" fillId="2" borderId="51" xfId="6" applyFont="1" applyFill="1" applyBorder="1" applyAlignment="1" applyProtection="1">
      <alignment horizontal="center" vertical="center"/>
      <protection locked="0"/>
    </xf>
    <xf numFmtId="0" fontId="67" fillId="2" borderId="77" xfId="6" applyFont="1" applyFill="1" applyBorder="1" applyAlignment="1" applyProtection="1">
      <alignment horizontal="center" vertical="center" wrapText="1"/>
      <protection locked="0"/>
    </xf>
    <xf numFmtId="0" fontId="67" fillId="2" borderId="78" xfId="6" applyFont="1" applyFill="1" applyBorder="1" applyAlignment="1" applyProtection="1">
      <alignment horizontal="center" vertical="center"/>
      <protection locked="0"/>
    </xf>
    <xf numFmtId="0" fontId="15" fillId="0" borderId="79" xfId="6" applyFont="1" applyBorder="1" applyAlignment="1" applyProtection="1">
      <alignment horizontal="center" vertical="center"/>
      <protection locked="0"/>
    </xf>
    <xf numFmtId="16" fontId="102" fillId="0" borderId="19" xfId="50" applyNumberFormat="1" applyFont="1" applyBorder="1" applyAlignment="1" applyProtection="1">
      <alignment horizontal="center" vertical="center"/>
      <protection locked="0"/>
    </xf>
    <xf numFmtId="16" fontId="102" fillId="0" borderId="11" xfId="50" applyNumberFormat="1" applyFont="1" applyBorder="1" applyAlignment="1" applyProtection="1">
      <alignment horizontal="center" vertical="center"/>
      <protection locked="0"/>
    </xf>
    <xf numFmtId="16" fontId="102" fillId="0" borderId="13" xfId="50" applyNumberFormat="1" applyFont="1" applyBorder="1" applyAlignment="1" applyProtection="1">
      <alignment horizontal="center" vertical="center"/>
      <protection locked="0"/>
    </xf>
    <xf numFmtId="0" fontId="15" fillId="0" borderId="19" xfId="6" applyFont="1" applyBorder="1" applyAlignment="1" applyProtection="1">
      <alignment horizontal="center" vertical="center"/>
      <protection locked="0"/>
    </xf>
    <xf numFmtId="0" fontId="15" fillId="3" borderId="11" xfId="48" applyFont="1" applyFill="1" applyBorder="1" applyAlignment="1" applyProtection="1">
      <alignment horizontal="center" vertical="center"/>
      <protection locked="0"/>
    </xf>
    <xf numFmtId="0" fontId="67" fillId="2" borderId="8" xfId="6" applyFont="1" applyFill="1" applyBorder="1" applyAlignment="1" applyProtection="1">
      <alignment horizontal="center" vertical="center"/>
      <protection locked="0"/>
    </xf>
    <xf numFmtId="0" fontId="67" fillId="2" borderId="13" xfId="6" applyFont="1" applyFill="1" applyBorder="1" applyAlignment="1" applyProtection="1">
      <alignment horizontal="center" vertical="center" wrapText="1"/>
      <protection locked="0"/>
    </xf>
    <xf numFmtId="16" fontId="102" fillId="0" borderId="12" xfId="50" applyNumberFormat="1" applyFont="1" applyBorder="1" applyAlignment="1" applyProtection="1">
      <alignment horizontal="center" vertical="center"/>
      <protection locked="0"/>
    </xf>
    <xf numFmtId="16" fontId="102" fillId="0" borderId="4" xfId="50" applyNumberFormat="1" applyFont="1" applyBorder="1" applyAlignment="1" applyProtection="1">
      <alignment horizontal="center" vertical="center"/>
      <protection locked="0"/>
    </xf>
    <xf numFmtId="0" fontId="188" fillId="3" borderId="0" xfId="48" applyFont="1" applyFill="1" applyProtection="1">
      <protection locked="0"/>
    </xf>
    <xf numFmtId="16" fontId="188" fillId="0" borderId="19" xfId="50" applyNumberFormat="1" applyFont="1" applyBorder="1" applyAlignment="1" applyProtection="1">
      <alignment horizontal="center" vertical="center"/>
      <protection locked="0"/>
    </xf>
    <xf numFmtId="16" fontId="188" fillId="0" borderId="22" xfId="50" applyNumberFormat="1" applyFont="1" applyBorder="1" applyAlignment="1" applyProtection="1">
      <alignment horizontal="center" vertical="center"/>
      <protection locked="0"/>
    </xf>
    <xf numFmtId="16" fontId="188" fillId="0" borderId="12" xfId="50" applyNumberFormat="1" applyFont="1" applyBorder="1" applyAlignment="1" applyProtection="1">
      <alignment horizontal="center" vertical="center"/>
      <protection locked="0"/>
    </xf>
    <xf numFmtId="0" fontId="188" fillId="3" borderId="75" xfId="48" applyFont="1" applyFill="1" applyBorder="1" applyAlignment="1" applyProtection="1">
      <alignment horizontal="center" wrapText="1"/>
      <protection locked="0"/>
    </xf>
    <xf numFmtId="16" fontId="188" fillId="0" borderId="75" xfId="50" applyNumberFormat="1" applyFont="1" applyBorder="1" applyAlignment="1" applyProtection="1">
      <alignment horizontal="center" vertical="center"/>
      <protection locked="0"/>
    </xf>
    <xf numFmtId="16" fontId="188" fillId="0" borderId="11" xfId="50" applyNumberFormat="1" applyFont="1" applyBorder="1" applyAlignment="1" applyProtection="1">
      <alignment horizontal="center" vertical="center"/>
      <protection locked="0"/>
    </xf>
    <xf numFmtId="16" fontId="188" fillId="0" borderId="76" xfId="50" applyNumberFormat="1" applyFont="1" applyBorder="1" applyAlignment="1" applyProtection="1">
      <alignment horizontal="center" vertical="center"/>
      <protection locked="0"/>
    </xf>
    <xf numFmtId="16" fontId="188" fillId="0" borderId="4" xfId="50" applyNumberFormat="1" applyFont="1" applyBorder="1" applyAlignment="1" applyProtection="1">
      <alignment horizontal="center" vertical="center"/>
      <protection locked="0"/>
    </xf>
    <xf numFmtId="16" fontId="188" fillId="0" borderId="33" xfId="50" applyNumberFormat="1" applyFont="1" applyBorder="1" applyAlignment="1" applyProtection="1">
      <alignment horizontal="center" vertical="center"/>
      <protection locked="0"/>
    </xf>
    <xf numFmtId="0" fontId="14" fillId="2" borderId="28" xfId="6" applyFont="1" applyFill="1" applyBorder="1" applyAlignment="1">
      <alignment horizontal="center" vertical="center"/>
    </xf>
    <xf numFmtId="172" fontId="4" fillId="2" borderId="33" xfId="0" applyNumberFormat="1" applyFont="1" applyFill="1" applyBorder="1" applyAlignment="1">
      <alignment horizontal="center" vertical="center"/>
    </xf>
    <xf numFmtId="172" fontId="4" fillId="2" borderId="22" xfId="0" applyNumberFormat="1" applyFont="1" applyFill="1" applyBorder="1" applyAlignment="1">
      <alignment horizontal="center" vertical="center"/>
    </xf>
    <xf numFmtId="168" fontId="4" fillId="2" borderId="33" xfId="50" applyNumberFormat="1" applyFont="1" applyFill="1" applyBorder="1" applyAlignment="1">
      <alignment horizontal="center" vertical="center"/>
    </xf>
    <xf numFmtId="175" fontId="4" fillId="2" borderId="32" xfId="50" applyNumberFormat="1" applyFont="1" applyFill="1" applyBorder="1" applyAlignment="1">
      <alignment vertical="center"/>
    </xf>
    <xf numFmtId="172" fontId="4" fillId="2" borderId="32" xfId="0" applyNumberFormat="1" applyFont="1" applyFill="1" applyBorder="1" applyAlignment="1">
      <alignment horizontal="center" vertical="center"/>
    </xf>
    <xf numFmtId="0" fontId="182" fillId="2" borderId="22" xfId="46" applyFont="1" applyFill="1" applyBorder="1" applyAlignment="1">
      <alignment horizontal="center" wrapText="1"/>
    </xf>
    <xf numFmtId="16" fontId="16" fillId="0" borderId="0" xfId="50" applyNumberFormat="1" applyFont="1"/>
    <xf numFmtId="0" fontId="15" fillId="2" borderId="0" xfId="55" applyFont="1" applyFill="1" applyAlignment="1">
      <alignment vertical="center" wrapText="1"/>
    </xf>
    <xf numFmtId="0" fontId="43" fillId="2" borderId="10" xfId="46" applyFont="1" applyFill="1" applyBorder="1" applyAlignment="1">
      <alignment horizontal="center" wrapText="1"/>
    </xf>
    <xf numFmtId="16" fontId="4" fillId="0" borderId="32" xfId="50" applyNumberFormat="1" applyFont="1" applyBorder="1"/>
    <xf numFmtId="16" fontId="4" fillId="0" borderId="0" xfId="50" applyNumberFormat="1" applyFont="1"/>
    <xf numFmtId="16" fontId="16" fillId="34" borderId="8" xfId="50" applyNumberFormat="1" applyFont="1" applyFill="1" applyBorder="1" applyAlignment="1">
      <alignment horizontal="left" vertical="center" wrapText="1"/>
    </xf>
    <xf numFmtId="16" fontId="16" fillId="34" borderId="8" xfId="50" applyNumberFormat="1" applyFont="1" applyFill="1" applyBorder="1" applyAlignment="1">
      <alignment horizontal="center" vertical="center"/>
    </xf>
    <xf numFmtId="165" fontId="190" fillId="4" borderId="0" xfId="49" applyNumberFormat="1" applyFont="1" applyFill="1" applyAlignment="1">
      <alignment vertical="center"/>
    </xf>
    <xf numFmtId="0" fontId="112" fillId="4" borderId="0" xfId="50" applyFont="1" applyFill="1" applyAlignment="1">
      <alignment horizontal="center"/>
    </xf>
    <xf numFmtId="16" fontId="16" fillId="0" borderId="12" xfId="50" applyNumberFormat="1" applyFont="1" applyBorder="1" applyAlignment="1">
      <alignment horizontal="center" vertical="center"/>
    </xf>
    <xf numFmtId="16" fontId="25" fillId="2" borderId="32" xfId="0" applyNumberFormat="1" applyFont="1" applyFill="1" applyBorder="1"/>
    <xf numFmtId="172" fontId="26" fillId="2" borderId="0" xfId="0" applyNumberFormat="1" applyFont="1" applyFill="1" applyAlignment="1">
      <alignment horizontal="left" wrapText="1"/>
    </xf>
    <xf numFmtId="175" fontId="15" fillId="5" borderId="3" xfId="50" applyNumberFormat="1" applyFont="1" applyFill="1" applyBorder="1" applyAlignment="1">
      <alignment horizontal="left"/>
    </xf>
    <xf numFmtId="16" fontId="16" fillId="0" borderId="14" xfId="50" applyNumberFormat="1" applyFont="1" applyBorder="1" applyAlignment="1">
      <alignment horizontal="center" vertical="center"/>
    </xf>
    <xf numFmtId="16" fontId="16" fillId="0" borderId="17" xfId="50" applyNumberFormat="1" applyFont="1" applyBorder="1" applyAlignment="1">
      <alignment horizontal="center" vertical="center"/>
    </xf>
    <xf numFmtId="0" fontId="4" fillId="4" borderId="0" xfId="46" applyFont="1" applyFill="1" applyAlignment="1">
      <alignment horizontal="center" vertical="top"/>
    </xf>
    <xf numFmtId="0" fontId="191" fillId="4" borderId="0" xfId="46" applyFont="1" applyFill="1" applyAlignment="1">
      <alignment horizontal="center"/>
    </xf>
    <xf numFmtId="16" fontId="16" fillId="0" borderId="0" xfId="50" quotePrefix="1" applyNumberFormat="1" applyFont="1" applyAlignment="1">
      <alignment horizontal="center"/>
    </xf>
    <xf numFmtId="0" fontId="15" fillId="2" borderId="80" xfId="6" applyFont="1" applyFill="1" applyBorder="1" applyAlignment="1">
      <alignment horizontal="center" vertical="center"/>
    </xf>
    <xf numFmtId="16" fontId="16" fillId="0" borderId="8" xfId="50" applyNumberFormat="1" applyFont="1" applyBorder="1" applyAlignment="1">
      <alignment horizontal="left" vertical="center"/>
    </xf>
    <xf numFmtId="0" fontId="67" fillId="4" borderId="0" xfId="46" applyFont="1" applyFill="1" applyAlignment="1">
      <alignment vertical="center"/>
    </xf>
    <xf numFmtId="16" fontId="16" fillId="0" borderId="80" xfId="50" applyNumberFormat="1" applyFont="1" applyBorder="1" applyAlignment="1">
      <alignment horizontal="center"/>
    </xf>
    <xf numFmtId="0" fontId="4" fillId="2" borderId="80" xfId="6" applyFont="1" applyFill="1" applyBorder="1" applyAlignment="1">
      <alignment horizontal="center" vertical="center" wrapText="1"/>
    </xf>
    <xf numFmtId="16" fontId="16" fillId="0" borderId="80" xfId="50" applyNumberFormat="1" applyFont="1" applyBorder="1" applyAlignment="1">
      <alignment horizontal="left" wrapText="1"/>
    </xf>
    <xf numFmtId="164" fontId="16" fillId="0" borderId="80" xfId="50" applyNumberFormat="1" applyFont="1" applyBorder="1" applyAlignment="1">
      <alignment horizontal="center"/>
    </xf>
    <xf numFmtId="0" fontId="192" fillId="0" borderId="0" xfId="48" applyFont="1" applyProtection="1">
      <protection locked="0"/>
    </xf>
    <xf numFmtId="0" fontId="89" fillId="0" borderId="80" xfId="46" applyFont="1" applyBorder="1" applyAlignment="1" applyProtection="1">
      <alignment horizontal="center" wrapText="1"/>
      <protection locked="0"/>
    </xf>
    <xf numFmtId="16" fontId="89" fillId="0" borderId="80" xfId="48" applyNumberFormat="1" applyFont="1" applyBorder="1" applyAlignment="1" applyProtection="1">
      <alignment horizontal="center"/>
      <protection locked="0"/>
    </xf>
    <xf numFmtId="16" fontId="24" fillId="0" borderId="80" xfId="48" applyNumberFormat="1" applyFont="1" applyBorder="1" applyAlignment="1" applyProtection="1">
      <alignment horizontal="center"/>
      <protection locked="0"/>
    </xf>
    <xf numFmtId="176" fontId="102" fillId="3" borderId="80" xfId="48" applyNumberFormat="1" applyFont="1" applyFill="1" applyBorder="1" applyAlignment="1" applyProtection="1">
      <alignment horizontal="center"/>
      <protection locked="0"/>
    </xf>
    <xf numFmtId="16" fontId="47" fillId="0" borderId="8" xfId="50" applyNumberFormat="1" applyFont="1" applyBorder="1" applyAlignment="1">
      <alignment horizontal="center" vertical="center"/>
    </xf>
    <xf numFmtId="16" fontId="47" fillId="0" borderId="0" xfId="50" applyNumberFormat="1" applyFont="1"/>
    <xf numFmtId="172" fontId="26" fillId="2" borderId="88" xfId="0" applyNumberFormat="1" applyFont="1" applyFill="1" applyBorder="1" applyAlignment="1">
      <alignment horizontal="left"/>
    </xf>
    <xf numFmtId="168" fontId="26" fillId="2" borderId="88" xfId="50" applyNumberFormat="1" applyFont="1" applyFill="1" applyBorder="1" applyAlignment="1">
      <alignment horizontal="center"/>
    </xf>
    <xf numFmtId="168" fontId="25" fillId="2" borderId="88" xfId="50" applyNumberFormat="1" applyFont="1" applyFill="1" applyBorder="1" applyAlignment="1">
      <alignment horizontal="center"/>
    </xf>
    <xf numFmtId="172" fontId="25" fillId="2" borderId="88" xfId="0" applyNumberFormat="1" applyFont="1" applyFill="1" applyBorder="1" applyAlignment="1">
      <alignment horizontal="center"/>
    </xf>
    <xf numFmtId="172" fontId="26" fillId="2" borderId="88" xfId="0" applyNumberFormat="1" applyFont="1" applyFill="1" applyBorder="1" applyAlignment="1">
      <alignment horizontal="center"/>
    </xf>
    <xf numFmtId="165" fontId="112" fillId="4" borderId="0" xfId="49" applyNumberFormat="1" applyFont="1" applyFill="1" applyAlignment="1">
      <alignment vertical="center"/>
    </xf>
    <xf numFmtId="16" fontId="116" fillId="0" borderId="0" xfId="50" applyNumberFormat="1" applyFont="1" applyAlignment="1">
      <alignment horizontal="center" wrapText="1"/>
    </xf>
    <xf numFmtId="0" fontId="4" fillId="0" borderId="0" xfId="46" applyFont="1" applyAlignment="1">
      <alignment horizontal="center" vertical="center" wrapText="1"/>
    </xf>
    <xf numFmtId="172" fontId="133" fillId="10" borderId="22" xfId="53" applyNumberFormat="1" applyFont="1" applyFill="1" applyBorder="1" applyAlignment="1" applyProtection="1">
      <alignment horizontal="center"/>
      <protection hidden="1"/>
    </xf>
    <xf numFmtId="0" fontId="15" fillId="2" borderId="80" xfId="6" applyFont="1" applyFill="1" applyBorder="1" applyAlignment="1">
      <alignment horizontal="center" vertical="center" wrapText="1"/>
    </xf>
    <xf numFmtId="0" fontId="4" fillId="0" borderId="80" xfId="6" applyFont="1" applyBorder="1" applyAlignment="1">
      <alignment horizontal="center" vertical="center"/>
    </xf>
    <xf numFmtId="16" fontId="16" fillId="0" borderId="80" xfId="50" applyNumberFormat="1" applyFont="1" applyBorder="1" applyAlignment="1">
      <alignment wrapText="1"/>
    </xf>
    <xf numFmtId="178" fontId="16" fillId="0" borderId="80" xfId="50" applyNumberFormat="1" applyFont="1" applyBorder="1" applyAlignment="1">
      <alignment horizontal="center"/>
    </xf>
    <xf numFmtId="16" fontId="47" fillId="0" borderId="80" xfId="50" applyNumberFormat="1" applyFont="1" applyBorder="1" applyAlignment="1">
      <alignment horizontal="center"/>
    </xf>
    <xf numFmtId="16" fontId="47" fillId="0" borderId="80" xfId="50" applyNumberFormat="1" applyFont="1" applyBorder="1" applyAlignment="1">
      <alignment horizontal="center" vertical="center"/>
    </xf>
    <xf numFmtId="0" fontId="188" fillId="0" borderId="0" xfId="48" applyFont="1" applyProtection="1">
      <protection locked="0"/>
    </xf>
    <xf numFmtId="0" fontId="15" fillId="0" borderId="0" xfId="48" applyFont="1" applyProtection="1">
      <protection locked="0"/>
    </xf>
    <xf numFmtId="0" fontId="26" fillId="0" borderId="0" xfId="48" applyFont="1" applyProtection="1">
      <protection locked="0"/>
    </xf>
    <xf numFmtId="0" fontId="193" fillId="3" borderId="80" xfId="48" applyFont="1" applyFill="1" applyBorder="1" applyAlignment="1" applyProtection="1">
      <alignment horizontal="center"/>
      <protection locked="0"/>
    </xf>
    <xf numFmtId="176" fontId="193" fillId="3" borderId="80" xfId="48" applyNumberFormat="1" applyFont="1" applyFill="1" applyBorder="1" applyAlignment="1" applyProtection="1">
      <alignment horizontal="center"/>
      <protection locked="0"/>
    </xf>
    <xf numFmtId="0" fontId="193" fillId="3" borderId="80" xfId="48" applyFont="1" applyFill="1" applyBorder="1" applyAlignment="1" applyProtection="1">
      <alignment horizontal="center" wrapText="1"/>
      <protection locked="0"/>
    </xf>
    <xf numFmtId="16" fontId="16" fillId="5" borderId="8" xfId="50" applyNumberFormat="1" applyFont="1" applyFill="1" applyBorder="1" applyAlignment="1">
      <alignment wrapText="1"/>
    </xf>
    <xf numFmtId="16" fontId="16" fillId="33" borderId="80" xfId="50" quotePrefix="1" applyNumberFormat="1" applyFont="1" applyFill="1" applyBorder="1" applyAlignment="1">
      <alignment horizontal="center"/>
    </xf>
    <xf numFmtId="16" fontId="16" fillId="33" borderId="80" xfId="50" applyNumberFormat="1" applyFont="1" applyFill="1" applyBorder="1" applyAlignment="1">
      <alignment horizontal="center"/>
    </xf>
    <xf numFmtId="0" fontId="123" fillId="3" borderId="31" xfId="48" applyFont="1" applyFill="1" applyBorder="1" applyAlignment="1">
      <alignment vertical="center"/>
    </xf>
    <xf numFmtId="0" fontId="104" fillId="4" borderId="0" xfId="46" applyFont="1" applyFill="1" applyAlignment="1">
      <alignment vertical="center" wrapText="1"/>
    </xf>
    <xf numFmtId="0" fontId="198" fillId="4" borderId="0" xfId="46" applyFont="1" applyFill="1"/>
    <xf numFmtId="0" fontId="197" fillId="4" borderId="0" xfId="46" applyFont="1" applyFill="1" applyAlignment="1">
      <alignment wrapText="1"/>
    </xf>
    <xf numFmtId="0" fontId="79" fillId="4" borderId="0" xfId="46" applyFont="1" applyFill="1" applyAlignment="1">
      <alignment vertical="center" wrapText="1"/>
    </xf>
    <xf numFmtId="0" fontId="4" fillId="2" borderId="80" xfId="6" applyFont="1" applyFill="1" applyBorder="1" applyAlignment="1">
      <alignment horizontal="center" wrapText="1"/>
    </xf>
    <xf numFmtId="0" fontId="195" fillId="0" borderId="80" xfId="0" applyFont="1" applyBorder="1"/>
    <xf numFmtId="0" fontId="192" fillId="0" borderId="22" xfId="46" applyFont="1" applyBorder="1" applyAlignment="1">
      <alignment horizontal="center"/>
    </xf>
    <xf numFmtId="16" fontId="192" fillId="0" borderId="22" xfId="48" applyNumberFormat="1" applyFont="1" applyBorder="1" applyAlignment="1">
      <alignment horizontal="center"/>
    </xf>
    <xf numFmtId="0" fontId="192" fillId="3" borderId="0" xfId="48" applyFont="1" applyFill="1"/>
    <xf numFmtId="16" fontId="88" fillId="3" borderId="12" xfId="46" applyNumberFormat="1" applyFont="1" applyFill="1" applyBorder="1" applyAlignment="1">
      <alignment horizontal="center" wrapText="1"/>
    </xf>
    <xf numFmtId="171" fontId="16" fillId="5" borderId="8" xfId="50" applyNumberFormat="1" applyFont="1" applyFill="1" applyBorder="1" applyAlignment="1">
      <alignment horizontal="left"/>
    </xf>
    <xf numFmtId="172" fontId="133" fillId="10" borderId="0" xfId="53" applyNumberFormat="1" applyFont="1" applyFill="1" applyAlignment="1" applyProtection="1">
      <alignment horizontal="center" vertical="center"/>
      <protection hidden="1"/>
    </xf>
    <xf numFmtId="172" fontId="132" fillId="10" borderId="78" xfId="53" applyNumberFormat="1" applyFont="1" applyFill="1" applyBorder="1" applyAlignment="1" applyProtection="1">
      <alignment horizontal="center" vertical="center"/>
      <protection hidden="1"/>
    </xf>
    <xf numFmtId="172" fontId="133" fillId="10" borderId="3" xfId="53" applyNumberFormat="1" applyFont="1" applyFill="1" applyBorder="1" applyAlignment="1" applyProtection="1">
      <alignment horizontal="center" vertical="center"/>
      <protection hidden="1"/>
    </xf>
    <xf numFmtId="0" fontId="86" fillId="10" borderId="12" xfId="5" applyFont="1" applyFill="1" applyBorder="1" applyAlignment="1" applyProtection="1">
      <alignment vertical="center"/>
    </xf>
    <xf numFmtId="0" fontId="86" fillId="10" borderId="3" xfId="5" applyFont="1" applyFill="1" applyBorder="1" applyAlignment="1" applyProtection="1">
      <alignment vertical="center"/>
    </xf>
    <xf numFmtId="172" fontId="133" fillId="10" borderId="33" xfId="53" applyNumberFormat="1" applyFont="1" applyFill="1" applyBorder="1" applyAlignment="1" applyProtection="1">
      <alignment horizontal="center"/>
      <protection hidden="1"/>
    </xf>
    <xf numFmtId="0" fontId="86" fillId="10" borderId="22" xfId="5" applyFont="1" applyFill="1" applyBorder="1" applyAlignment="1" applyProtection="1"/>
    <xf numFmtId="0" fontId="86" fillId="10" borderId="11" xfId="5" applyFont="1" applyFill="1" applyBorder="1" applyAlignment="1" applyProtection="1">
      <alignment vertical="center"/>
    </xf>
    <xf numFmtId="0" fontId="200" fillId="0" borderId="0" xfId="57" applyFont="1"/>
    <xf numFmtId="0" fontId="73" fillId="4" borderId="32" xfId="46" applyFont="1" applyFill="1" applyBorder="1"/>
    <xf numFmtId="0" fontId="4" fillId="35" borderId="12" xfId="6" applyFont="1" applyFill="1" applyBorder="1" applyAlignment="1">
      <alignment horizontal="center" vertical="center"/>
    </xf>
    <xf numFmtId="0" fontId="4" fillId="35" borderId="3" xfId="6" applyFont="1" applyFill="1" applyBorder="1" applyAlignment="1">
      <alignment horizontal="center" vertical="center" wrapText="1"/>
    </xf>
    <xf numFmtId="0" fontId="4" fillId="35" borderId="3" xfId="6" applyFont="1" applyFill="1" applyBorder="1" applyAlignment="1">
      <alignment horizontal="center" vertical="center"/>
    </xf>
    <xf numFmtId="0" fontId="4" fillId="35" borderId="31" xfId="6" applyFont="1" applyFill="1" applyBorder="1" applyAlignment="1">
      <alignment horizontal="center" vertical="center"/>
    </xf>
    <xf numFmtId="0" fontId="4" fillId="35" borderId="22" xfId="6" applyFont="1" applyFill="1" applyBorder="1" applyAlignment="1">
      <alignment horizontal="center" vertical="center"/>
    </xf>
    <xf numFmtId="0" fontId="4" fillId="35" borderId="10" xfId="6" applyFont="1" applyFill="1" applyBorder="1" applyAlignment="1">
      <alignment horizontal="center" vertical="center" wrapText="1"/>
    </xf>
    <xf numFmtId="0" fontId="4" fillId="35" borderId="19" xfId="6" applyFont="1" applyFill="1" applyBorder="1" applyAlignment="1">
      <alignment horizontal="center" vertical="center"/>
    </xf>
    <xf numFmtId="0" fontId="4" fillId="35" borderId="19" xfId="6" applyFont="1" applyFill="1" applyBorder="1" applyAlignment="1">
      <alignment horizontal="center" vertical="center" wrapText="1"/>
    </xf>
    <xf numFmtId="0" fontId="4" fillId="35" borderId="37" xfId="6" applyFont="1" applyFill="1" applyBorder="1" applyAlignment="1">
      <alignment horizontal="center" vertical="center"/>
    </xf>
    <xf numFmtId="0" fontId="4" fillId="35" borderId="8" xfId="6" applyFont="1" applyFill="1" applyBorder="1" applyAlignment="1">
      <alignment horizontal="center" vertical="center"/>
    </xf>
    <xf numFmtId="0" fontId="4" fillId="35" borderId="13" xfId="6" applyFont="1" applyFill="1" applyBorder="1" applyAlignment="1">
      <alignment horizontal="left" vertical="center"/>
    </xf>
    <xf numFmtId="0" fontId="4" fillId="35" borderId="8" xfId="6" applyFont="1" applyFill="1" applyBorder="1" applyAlignment="1">
      <alignment horizontal="center" vertical="center" wrapText="1"/>
    </xf>
    <xf numFmtId="0" fontId="4" fillId="35" borderId="80" xfId="6" applyFont="1" applyFill="1" applyBorder="1" applyAlignment="1">
      <alignment horizontal="center" vertical="center" wrapText="1"/>
    </xf>
    <xf numFmtId="0" fontId="4" fillId="35" borderId="80" xfId="6" applyFont="1" applyFill="1" applyBorder="1" applyAlignment="1">
      <alignment horizontal="center" vertical="center"/>
    </xf>
    <xf numFmtId="0" fontId="79" fillId="4" borderId="0" xfId="46" applyFont="1" applyFill="1" applyAlignment="1">
      <alignment vertical="center"/>
    </xf>
    <xf numFmtId="0" fontId="82" fillId="4" borderId="0" xfId="46" applyFont="1" applyFill="1" applyAlignment="1">
      <alignment vertical="center"/>
    </xf>
    <xf numFmtId="0" fontId="79" fillId="4" borderId="0" xfId="46" applyFont="1" applyFill="1" applyAlignment="1">
      <alignment horizontal="center" vertical="center"/>
    </xf>
    <xf numFmtId="0" fontId="54" fillId="4" borderId="0" xfId="46" applyFont="1" applyFill="1" applyAlignment="1">
      <alignment horizontal="right" vertical="center"/>
    </xf>
    <xf numFmtId="172" fontId="79" fillId="4" borderId="0" xfId="46" applyNumberFormat="1" applyFont="1" applyFill="1" applyAlignment="1">
      <alignment horizontal="left" vertical="center"/>
    </xf>
    <xf numFmtId="165" fontId="9" fillId="4" borderId="0" xfId="5" applyNumberFormat="1" applyFont="1" applyFill="1" applyAlignment="1" applyProtection="1">
      <alignment horizontal="left" vertical="center"/>
    </xf>
    <xf numFmtId="0" fontId="82" fillId="4" borderId="0" xfId="46" applyFont="1" applyFill="1" applyAlignment="1">
      <alignment horizontal="center" vertical="center"/>
    </xf>
    <xf numFmtId="16" fontId="16" fillId="0" borderId="80" xfId="50" applyNumberFormat="1" applyFont="1" applyBorder="1" applyAlignment="1">
      <alignment horizontal="left" vertical="center" wrapText="1"/>
    </xf>
    <xf numFmtId="16" fontId="16" fillId="0" borderId="80" xfId="50" applyNumberFormat="1" applyFont="1" applyBorder="1" applyAlignment="1">
      <alignment horizontal="center" vertical="center"/>
    </xf>
    <xf numFmtId="171" fontId="16" fillId="0" borderId="80" xfId="50" applyNumberFormat="1" applyFont="1" applyBorder="1" applyAlignment="1">
      <alignment horizontal="center" vertical="center" wrapText="1"/>
    </xf>
    <xf numFmtId="0" fontId="73" fillId="4" borderId="0" xfId="46" applyFont="1" applyFill="1" applyAlignment="1">
      <alignment vertical="center"/>
    </xf>
    <xf numFmtId="0" fontId="5" fillId="3" borderId="0" xfId="50" applyFont="1" applyFill="1" applyAlignment="1">
      <alignment vertical="center"/>
    </xf>
    <xf numFmtId="0" fontId="73" fillId="4" borderId="0" xfId="46" applyFont="1" applyFill="1" applyAlignment="1">
      <alignment horizontal="center" vertical="center"/>
    </xf>
    <xf numFmtId="20" fontId="79" fillId="4" borderId="0" xfId="46" applyNumberFormat="1" applyFont="1" applyFill="1" applyAlignment="1">
      <alignment horizontal="center" vertical="center"/>
    </xf>
    <xf numFmtId="0" fontId="5" fillId="4" borderId="0" xfId="48" applyFont="1" applyFill="1" applyAlignment="1">
      <alignment vertical="center"/>
    </xf>
    <xf numFmtId="0" fontId="5" fillId="0" borderId="0" xfId="0" applyFont="1" applyAlignment="1">
      <alignment vertical="center"/>
    </xf>
    <xf numFmtId="16" fontId="16" fillId="0" borderId="8" xfId="50" applyNumberFormat="1" applyFont="1" applyBorder="1" applyAlignment="1">
      <alignment horizontal="center" vertical="center" wrapText="1"/>
    </xf>
    <xf numFmtId="0" fontId="75" fillId="0" borderId="0" xfId="48" applyFont="1" applyAlignment="1">
      <alignment horizontal="center" vertical="center"/>
    </xf>
    <xf numFmtId="0" fontId="4" fillId="35" borderId="31" xfId="6" applyFont="1" applyFill="1" applyBorder="1" applyAlignment="1">
      <alignment horizontal="right" vertical="center"/>
    </xf>
    <xf numFmtId="0" fontId="75" fillId="5" borderId="0" xfId="48" applyFont="1" applyFill="1" applyAlignment="1">
      <alignment horizontal="left" vertical="center"/>
    </xf>
    <xf numFmtId="0" fontId="82" fillId="5" borderId="0" xfId="46" applyFont="1" applyFill="1" applyAlignment="1">
      <alignment horizontal="left" vertical="center"/>
    </xf>
    <xf numFmtId="16" fontId="4" fillId="35" borderId="8" xfId="50" applyNumberFormat="1" applyFont="1" applyFill="1" applyBorder="1" applyAlignment="1">
      <alignment horizontal="center" vertical="center"/>
    </xf>
    <xf numFmtId="0" fontId="4" fillId="35" borderId="6" xfId="6" applyFont="1" applyFill="1" applyBorder="1" applyAlignment="1">
      <alignment horizontal="center" vertical="center"/>
    </xf>
    <xf numFmtId="0" fontId="4" fillId="35" borderId="7" xfId="6" applyFont="1" applyFill="1" applyBorder="1" applyAlignment="1">
      <alignment horizontal="center" vertical="center" wrapText="1"/>
    </xf>
    <xf numFmtId="0" fontId="4" fillId="35" borderId="6" xfId="6" applyFont="1" applyFill="1" applyBorder="1" applyAlignment="1">
      <alignment horizontal="center" vertical="center" wrapText="1"/>
    </xf>
    <xf numFmtId="0" fontId="4" fillId="35" borderId="41" xfId="6" applyFont="1" applyFill="1" applyBorder="1" applyAlignment="1">
      <alignment horizontal="center" vertical="center"/>
    </xf>
    <xf numFmtId="0" fontId="4" fillId="35" borderId="1" xfId="6" applyFont="1" applyFill="1" applyBorder="1" applyAlignment="1">
      <alignment horizontal="center" vertical="center"/>
    </xf>
    <xf numFmtId="0" fontId="4" fillId="35" borderId="7" xfId="6" applyFont="1" applyFill="1" applyBorder="1" applyAlignment="1">
      <alignment horizontal="center" vertical="center"/>
    </xf>
    <xf numFmtId="0" fontId="6" fillId="3" borderId="0" xfId="48" applyFill="1" applyAlignment="1">
      <alignment vertical="center"/>
    </xf>
    <xf numFmtId="168" fontId="16" fillId="0" borderId="8" xfId="50" applyNumberFormat="1" applyFont="1" applyBorder="1" applyAlignment="1">
      <alignment horizontal="center" vertical="center"/>
    </xf>
    <xf numFmtId="0" fontId="112" fillId="4" borderId="0" xfId="48" applyFont="1" applyFill="1" applyAlignment="1">
      <alignment horizontal="left"/>
    </xf>
    <xf numFmtId="0" fontId="52" fillId="36" borderId="44" xfId="48" applyFont="1" applyFill="1" applyBorder="1" applyAlignment="1">
      <alignment horizontal="center"/>
    </xf>
    <xf numFmtId="0" fontId="52" fillId="36" borderId="11" xfId="48" applyFont="1" applyFill="1" applyBorder="1" applyAlignment="1">
      <alignment horizontal="center"/>
    </xf>
    <xf numFmtId="0" fontId="52" fillId="36" borderId="8" xfId="48" applyFont="1" applyFill="1" applyBorder="1" applyAlignment="1">
      <alignment horizontal="center"/>
    </xf>
    <xf numFmtId="175" fontId="4" fillId="2" borderId="8" xfId="50" applyNumberFormat="1" applyFont="1" applyFill="1" applyBorder="1" applyAlignment="1">
      <alignment vertical="center"/>
    </xf>
    <xf numFmtId="168" fontId="4" fillId="2" borderId="8" xfId="50" applyNumberFormat="1" applyFont="1" applyFill="1" applyBorder="1" applyAlignment="1">
      <alignment horizontal="center" vertical="center"/>
    </xf>
    <xf numFmtId="172" fontId="4" fillId="2" borderId="8" xfId="0" applyNumberFormat="1" applyFont="1" applyFill="1" applyBorder="1" applyAlignment="1">
      <alignment horizontal="center" vertical="center"/>
    </xf>
    <xf numFmtId="0" fontId="52" fillId="36" borderId="8" xfId="48" applyFont="1" applyFill="1" applyBorder="1" applyAlignment="1">
      <alignment horizontal="center" vertical="center"/>
    </xf>
    <xf numFmtId="0" fontId="4" fillId="35" borderId="7" xfId="48" applyFont="1" applyFill="1" applyBorder="1" applyAlignment="1">
      <alignment horizontal="center" vertical="center"/>
    </xf>
    <xf numFmtId="0" fontId="4" fillId="35" borderId="29" xfId="48" applyFont="1" applyFill="1" applyBorder="1" applyAlignment="1">
      <alignment horizontal="center" vertical="center"/>
    </xf>
    <xf numFmtId="0" fontId="4" fillId="35" borderId="43" xfId="48" applyFont="1" applyFill="1" applyBorder="1" applyAlignment="1">
      <alignment horizontal="center" vertical="center"/>
    </xf>
    <xf numFmtId="0" fontId="4" fillId="35" borderId="30" xfId="48" applyFont="1" applyFill="1" applyBorder="1" applyAlignment="1">
      <alignment horizontal="center" vertical="center"/>
    </xf>
    <xf numFmtId="0" fontId="22" fillId="35" borderId="7" xfId="48" applyFont="1" applyFill="1" applyBorder="1" applyAlignment="1">
      <alignment horizontal="center" vertical="center"/>
    </xf>
    <xf numFmtId="0" fontId="22" fillId="35" borderId="6" xfId="48" applyFont="1" applyFill="1" applyBorder="1" applyAlignment="1">
      <alignment horizontal="center" vertical="center"/>
    </xf>
    <xf numFmtId="0" fontId="22" fillId="35" borderId="30" xfId="48" applyFont="1" applyFill="1" applyBorder="1" applyAlignment="1">
      <alignment horizontal="center" vertical="center"/>
    </xf>
    <xf numFmtId="0" fontId="22" fillId="35" borderId="29" xfId="48" applyFont="1" applyFill="1" applyBorder="1" applyAlignment="1">
      <alignment horizontal="center" vertical="center"/>
    </xf>
    <xf numFmtId="0" fontId="22" fillId="35" borderId="36" xfId="48" applyFont="1" applyFill="1" applyBorder="1" applyAlignment="1">
      <alignment horizontal="center" vertical="center"/>
    </xf>
    <xf numFmtId="0" fontId="4" fillId="35" borderId="6" xfId="48" applyFont="1" applyFill="1" applyBorder="1" applyAlignment="1">
      <alignment horizontal="center" vertical="center"/>
    </xf>
    <xf numFmtId="0" fontId="4" fillId="35" borderId="37" xfId="48" applyFont="1" applyFill="1" applyBorder="1" applyAlignment="1">
      <alignment vertical="center"/>
    </xf>
    <xf numFmtId="0" fontId="4" fillId="35" borderId="9" xfId="48" applyFont="1" applyFill="1" applyBorder="1" applyAlignment="1">
      <alignment horizontal="center" vertical="center"/>
    </xf>
    <xf numFmtId="0" fontId="4" fillId="35" borderId="36" xfId="48" applyFont="1" applyFill="1" applyBorder="1" applyAlignment="1">
      <alignment horizontal="center" vertical="center"/>
    </xf>
    <xf numFmtId="0" fontId="4" fillId="36" borderId="45" xfId="48" applyFont="1" applyFill="1" applyBorder="1" applyAlignment="1">
      <alignment horizontal="center"/>
    </xf>
    <xf numFmtId="0" fontId="52" fillId="36" borderId="31" xfId="48" applyFont="1" applyFill="1" applyBorder="1" applyAlignment="1">
      <alignment horizontal="center"/>
    </xf>
    <xf numFmtId="0" fontId="52" fillId="36" borderId="37" xfId="48" applyFont="1" applyFill="1" applyBorder="1" applyAlignment="1">
      <alignment horizontal="center"/>
    </xf>
    <xf numFmtId="0" fontId="52" fillId="36" borderId="9" xfId="48" applyFont="1" applyFill="1" applyBorder="1" applyAlignment="1">
      <alignment horizontal="right"/>
    </xf>
    <xf numFmtId="0" fontId="52" fillId="36" borderId="9" xfId="48" applyFont="1" applyFill="1" applyBorder="1" applyAlignment="1">
      <alignment horizontal="center"/>
    </xf>
    <xf numFmtId="0" fontId="52" fillId="36" borderId="13" xfId="48" applyFont="1" applyFill="1" applyBorder="1" applyAlignment="1">
      <alignment horizontal="center"/>
    </xf>
    <xf numFmtId="0" fontId="4" fillId="36" borderId="46" xfId="48" applyFont="1" applyFill="1" applyBorder="1" applyAlignment="1">
      <alignment horizontal="center"/>
    </xf>
    <xf numFmtId="0" fontId="52" fillId="36" borderId="0" xfId="48" applyFont="1" applyFill="1" applyAlignment="1">
      <alignment horizontal="center"/>
    </xf>
    <xf numFmtId="0" fontId="52" fillId="36" borderId="21" xfId="48" applyFont="1" applyFill="1" applyBorder="1" applyAlignment="1">
      <alignment horizontal="center"/>
    </xf>
    <xf numFmtId="0" fontId="52" fillId="36" borderId="44" xfId="48" applyFont="1" applyFill="1" applyBorder="1" applyAlignment="1">
      <alignment horizontal="center" vertical="center"/>
    </xf>
    <xf numFmtId="0" fontId="4" fillId="36" borderId="45" xfId="48" applyFont="1" applyFill="1" applyBorder="1" applyAlignment="1">
      <alignment horizontal="center" vertical="center"/>
    </xf>
    <xf numFmtId="0" fontId="52" fillId="36" borderId="31" xfId="48" applyFont="1" applyFill="1" applyBorder="1" applyAlignment="1">
      <alignment horizontal="center" vertical="center"/>
    </xf>
    <xf numFmtId="0" fontId="52" fillId="36" borderId="37" xfId="48" applyFont="1" applyFill="1" applyBorder="1" applyAlignment="1">
      <alignment horizontal="center" vertical="center"/>
    </xf>
    <xf numFmtId="0" fontId="52" fillId="36" borderId="9" xfId="48" applyFont="1" applyFill="1" applyBorder="1" applyAlignment="1">
      <alignment horizontal="right" vertical="center"/>
    </xf>
    <xf numFmtId="0" fontId="52" fillId="36" borderId="9" xfId="48" applyFont="1" applyFill="1" applyBorder="1" applyAlignment="1">
      <alignment horizontal="center" vertical="center"/>
    </xf>
    <xf numFmtId="0" fontId="52" fillId="36" borderId="13" xfId="48" applyFont="1" applyFill="1" applyBorder="1" applyAlignment="1">
      <alignment horizontal="center" vertical="center"/>
    </xf>
    <xf numFmtId="15" fontId="55" fillId="2" borderId="0" xfId="13" applyNumberFormat="1" applyFont="1" applyFill="1" applyAlignment="1">
      <alignment horizontal="center" vertical="center"/>
    </xf>
    <xf numFmtId="0" fontId="6" fillId="2" borderId="0" xfId="22" applyFill="1" applyAlignment="1">
      <alignment vertical="center"/>
    </xf>
    <xf numFmtId="0" fontId="52" fillId="36" borderId="11" xfId="48" applyFont="1" applyFill="1" applyBorder="1" applyAlignment="1">
      <alignment horizontal="center" vertical="center"/>
    </xf>
    <xf numFmtId="0" fontId="4" fillId="36" borderId="46" xfId="48" applyFont="1" applyFill="1" applyBorder="1" applyAlignment="1">
      <alignment horizontal="center" vertical="center"/>
    </xf>
    <xf numFmtId="0" fontId="52" fillId="36" borderId="0" xfId="48" applyFont="1" applyFill="1" applyAlignment="1">
      <alignment horizontal="center" vertical="center"/>
    </xf>
    <xf numFmtId="0" fontId="52" fillId="36" borderId="21" xfId="48" applyFont="1" applyFill="1" applyBorder="1" applyAlignment="1">
      <alignment horizontal="center" vertical="center"/>
    </xf>
    <xf numFmtId="0" fontId="52" fillId="36" borderId="80" xfId="48" applyFont="1" applyFill="1" applyBorder="1" applyAlignment="1" applyProtection="1">
      <alignment horizontal="center"/>
      <protection locked="0"/>
    </xf>
    <xf numFmtId="0" fontId="4" fillId="36" borderId="80" xfId="48" applyFont="1" applyFill="1" applyBorder="1" applyAlignment="1" applyProtection="1">
      <alignment horizontal="center"/>
      <protection locked="0"/>
    </xf>
    <xf numFmtId="0" fontId="52" fillId="36" borderId="3" xfId="48" applyFont="1" applyFill="1" applyBorder="1" applyAlignment="1">
      <alignment horizontal="center"/>
    </xf>
    <xf numFmtId="0" fontId="52" fillId="36" borderId="10" xfId="48" applyFont="1" applyFill="1" applyBorder="1" applyAlignment="1">
      <alignment horizontal="center"/>
    </xf>
    <xf numFmtId="0" fontId="52" fillId="36" borderId="34" xfId="48" applyFont="1" applyFill="1" applyBorder="1" applyAlignment="1">
      <alignment horizontal="center"/>
    </xf>
    <xf numFmtId="0" fontId="22" fillId="35" borderId="24" xfId="48" applyFont="1" applyFill="1" applyBorder="1" applyAlignment="1">
      <alignment horizontal="center" vertical="center"/>
    </xf>
    <xf numFmtId="0" fontId="22" fillId="35" borderId="1" xfId="48" applyFont="1" applyFill="1" applyBorder="1" applyAlignment="1">
      <alignment horizontal="center" vertical="center"/>
    </xf>
    <xf numFmtId="0" fontId="22" fillId="35" borderId="22" xfId="48" applyFont="1" applyFill="1" applyBorder="1" applyAlignment="1">
      <alignment horizontal="center" vertical="center"/>
    </xf>
    <xf numFmtId="0" fontId="22" fillId="35" borderId="19" xfId="48" applyFont="1" applyFill="1" applyBorder="1" applyAlignment="1">
      <alignment horizontal="center" vertical="center"/>
    </xf>
    <xf numFmtId="0" fontId="22" fillId="35" borderId="7" xfId="54" applyFont="1" applyFill="1" applyBorder="1" applyAlignment="1">
      <alignment horizontal="center" vertical="center"/>
    </xf>
    <xf numFmtId="0" fontId="22" fillId="35" borderId="30" xfId="54" applyFont="1" applyFill="1" applyBorder="1" applyAlignment="1">
      <alignment horizontal="center" vertical="center"/>
    </xf>
    <xf numFmtId="0" fontId="3" fillId="35" borderId="30" xfId="22" applyFont="1" applyFill="1" applyBorder="1" applyAlignment="1">
      <alignment horizontal="center" vertical="center"/>
    </xf>
    <xf numFmtId="16" fontId="16" fillId="5" borderId="8" xfId="50" applyNumberFormat="1" applyFont="1" applyFill="1" applyBorder="1" applyAlignment="1">
      <alignment horizontal="left" vertical="center" wrapText="1"/>
    </xf>
    <xf numFmtId="0" fontId="199" fillId="0" borderId="0" xfId="57" applyFont="1" applyAlignment="1">
      <alignment horizontal="right"/>
    </xf>
    <xf numFmtId="0" fontId="58" fillId="0" borderId="0" xfId="57" applyFont="1"/>
    <xf numFmtId="0" fontId="6" fillId="0" borderId="0" xfId="57" applyAlignment="1">
      <alignment horizontal="center"/>
    </xf>
    <xf numFmtId="0" fontId="6" fillId="0" borderId="0" xfId="57"/>
    <xf numFmtId="0" fontId="202" fillId="0" borderId="0" xfId="57" applyFont="1" applyAlignment="1">
      <alignment horizontal="left"/>
    </xf>
    <xf numFmtId="0" fontId="105" fillId="2" borderId="0" xfId="54" applyFont="1" applyFill="1"/>
    <xf numFmtId="165" fontId="197" fillId="4" borderId="0" xfId="5" applyNumberFormat="1" applyFont="1" applyFill="1" applyAlignment="1" applyProtection="1">
      <alignment horizontal="left"/>
    </xf>
    <xf numFmtId="168" fontId="197" fillId="2" borderId="0" xfId="54" applyNumberFormat="1" applyFont="1" applyFill="1"/>
    <xf numFmtId="0" fontId="86" fillId="10" borderId="8" xfId="5" applyFont="1" applyFill="1" applyBorder="1" applyAlignment="1" applyProtection="1">
      <alignment vertical="center" wrapText="1"/>
    </xf>
    <xf numFmtId="0" fontId="192" fillId="0" borderId="22" xfId="46" applyFont="1" applyBorder="1" applyAlignment="1">
      <alignment horizontal="center" wrapText="1"/>
    </xf>
    <xf numFmtId="178" fontId="16" fillId="0" borderId="8" xfId="50" applyNumberFormat="1" applyFont="1" applyBorder="1" applyAlignment="1">
      <alignment horizontal="center" vertical="center"/>
    </xf>
    <xf numFmtId="16" fontId="16" fillId="0" borderId="8" xfId="0" applyNumberFormat="1" applyFont="1" applyBorder="1" applyAlignment="1">
      <alignment horizontal="left" vertical="center" wrapText="1"/>
    </xf>
    <xf numFmtId="167" fontId="16" fillId="0" borderId="8" xfId="50" applyNumberFormat="1" applyFont="1" applyBorder="1" applyAlignment="1">
      <alignment horizontal="center" vertical="center"/>
    </xf>
    <xf numFmtId="177" fontId="16" fillId="0" borderId="8" xfId="50" applyNumberFormat="1" applyFont="1" applyBorder="1" applyAlignment="1">
      <alignment horizontal="center" vertical="center"/>
    </xf>
    <xf numFmtId="176" fontId="16" fillId="0" borderId="8" xfId="50" applyNumberFormat="1" applyFont="1" applyBorder="1" applyAlignment="1">
      <alignment horizontal="center" vertical="center"/>
    </xf>
    <xf numFmtId="16" fontId="114" fillId="0" borderId="8" xfId="50" applyNumberFormat="1" applyFont="1" applyBorder="1" applyAlignment="1">
      <alignment horizontal="center" vertical="center" wrapText="1"/>
    </xf>
    <xf numFmtId="16" fontId="114" fillId="0" borderId="8" xfId="50" applyNumberFormat="1" applyFont="1" applyBorder="1" applyAlignment="1">
      <alignment horizontal="center" vertical="center"/>
    </xf>
    <xf numFmtId="16" fontId="25" fillId="2" borderId="8" xfId="0" applyNumberFormat="1" applyFont="1" applyFill="1" applyBorder="1" applyAlignment="1">
      <alignment vertical="center"/>
    </xf>
    <xf numFmtId="168" fontId="25" fillId="2" borderId="8" xfId="50" applyNumberFormat="1" applyFont="1" applyFill="1" applyBorder="1" applyAlignment="1">
      <alignment horizontal="center" vertical="center"/>
    </xf>
    <xf numFmtId="172" fontId="25" fillId="2" borderId="8" xfId="0" applyNumberFormat="1" applyFont="1" applyFill="1" applyBorder="1" applyAlignment="1">
      <alignment horizontal="center" vertical="center"/>
    </xf>
    <xf numFmtId="16" fontId="115" fillId="0" borderId="8" xfId="50" applyNumberFormat="1" applyFont="1" applyBorder="1" applyAlignment="1">
      <alignment horizontal="center" vertical="center" wrapText="1"/>
    </xf>
    <xf numFmtId="16" fontId="115" fillId="0" borderId="8" xfId="50" applyNumberFormat="1" applyFont="1" applyBorder="1" applyAlignment="1">
      <alignment horizontal="center" vertical="center"/>
    </xf>
    <xf numFmtId="172" fontId="26" fillId="2" borderId="8" xfId="0" applyNumberFormat="1" applyFont="1" applyFill="1" applyBorder="1" applyAlignment="1">
      <alignment horizontal="left" vertical="center" wrapText="1"/>
    </xf>
    <xf numFmtId="168" fontId="26" fillId="2" borderId="8" xfId="50" applyNumberFormat="1" applyFont="1" applyFill="1" applyBorder="1" applyAlignment="1">
      <alignment horizontal="center" vertical="center"/>
    </xf>
    <xf numFmtId="172" fontId="26" fillId="2" borderId="8" xfId="0" applyNumberFormat="1" applyFont="1" applyFill="1" applyBorder="1" applyAlignment="1">
      <alignment horizontal="center" vertical="center"/>
    </xf>
    <xf numFmtId="16" fontId="116" fillId="0" borderId="8" xfId="50" applyNumberFormat="1" applyFont="1" applyBorder="1" applyAlignment="1">
      <alignment horizontal="center" vertical="center" wrapText="1"/>
    </xf>
    <xf numFmtId="16" fontId="116" fillId="0" borderId="8" xfId="50" applyNumberFormat="1" applyFont="1" applyBorder="1" applyAlignment="1">
      <alignment horizontal="center" vertical="center"/>
    </xf>
    <xf numFmtId="16" fontId="25" fillId="2" borderId="32" xfId="0" applyNumberFormat="1" applyFont="1" applyFill="1" applyBorder="1" applyAlignment="1">
      <alignment vertical="center"/>
    </xf>
    <xf numFmtId="168" fontId="25" fillId="2" borderId="33" xfId="50" applyNumberFormat="1" applyFont="1" applyFill="1" applyBorder="1" applyAlignment="1">
      <alignment horizontal="center" vertical="center"/>
    </xf>
    <xf numFmtId="172" fontId="25" fillId="2" borderId="0" xfId="0" applyNumberFormat="1" applyFont="1" applyFill="1" applyAlignment="1">
      <alignment horizontal="center" vertical="center"/>
    </xf>
    <xf numFmtId="172" fontId="25" fillId="2" borderId="33" xfId="0" applyNumberFormat="1" applyFont="1" applyFill="1" applyBorder="1" applyAlignment="1">
      <alignment horizontal="center" vertical="center"/>
    </xf>
    <xf numFmtId="172" fontId="25" fillId="2" borderId="22" xfId="0" applyNumberFormat="1" applyFont="1" applyFill="1" applyBorder="1" applyAlignment="1">
      <alignment horizontal="center" vertical="center"/>
    </xf>
    <xf numFmtId="172" fontId="26" fillId="2" borderId="0" xfId="0" applyNumberFormat="1" applyFont="1" applyFill="1" applyAlignment="1">
      <alignment horizontal="left" vertical="center" wrapText="1"/>
    </xf>
    <xf numFmtId="168" fontId="26" fillId="2" borderId="33" xfId="50" applyNumberFormat="1" applyFont="1" applyFill="1" applyBorder="1" applyAlignment="1">
      <alignment horizontal="center" vertical="center"/>
    </xf>
    <xf numFmtId="172" fontId="26" fillId="2" borderId="0" xfId="0" applyNumberFormat="1" applyFont="1" applyFill="1" applyAlignment="1">
      <alignment horizontal="center" vertical="center"/>
    </xf>
    <xf numFmtId="172" fontId="26" fillId="2" borderId="33" xfId="0" applyNumberFormat="1" applyFont="1" applyFill="1" applyBorder="1" applyAlignment="1">
      <alignment horizontal="center" vertical="center"/>
    </xf>
    <xf numFmtId="172" fontId="26" fillId="2" borderId="22" xfId="0" applyNumberFormat="1" applyFont="1" applyFill="1" applyBorder="1" applyAlignment="1">
      <alignment horizontal="center" vertical="center"/>
    </xf>
    <xf numFmtId="172" fontId="26" fillId="2" borderId="0" xfId="0" applyNumberFormat="1" applyFont="1" applyFill="1" applyAlignment="1">
      <alignment horizontal="left" vertical="center"/>
    </xf>
    <xf numFmtId="175" fontId="4" fillId="2" borderId="10" xfId="50" applyNumberFormat="1" applyFont="1" applyFill="1" applyBorder="1"/>
    <xf numFmtId="168" fontId="4" fillId="2" borderId="11" xfId="50" applyNumberFormat="1" applyFont="1" applyFill="1" applyBorder="1" applyAlignment="1">
      <alignment horizontal="center"/>
    </xf>
    <xf numFmtId="172" fontId="4" fillId="2" borderId="34" xfId="0" applyNumberFormat="1" applyFont="1" applyFill="1" applyBorder="1" applyAlignment="1">
      <alignment horizontal="center"/>
    </xf>
    <xf numFmtId="172" fontId="4" fillId="2" borderId="11" xfId="0" applyNumberFormat="1" applyFont="1" applyFill="1" applyBorder="1" applyAlignment="1">
      <alignment horizontal="center"/>
    </xf>
    <xf numFmtId="172" fontId="4" fillId="2" borderId="19" xfId="0" applyNumberFormat="1" applyFont="1" applyFill="1" applyBorder="1" applyAlignment="1">
      <alignment horizontal="center"/>
    </xf>
    <xf numFmtId="0" fontId="183" fillId="0" borderId="80" xfId="48" quotePrefix="1" applyFont="1" applyBorder="1" applyProtection="1">
      <protection locked="0"/>
    </xf>
    <xf numFmtId="0" fontId="183" fillId="0" borderId="80" xfId="48" applyFont="1" applyBorder="1" applyProtection="1">
      <protection locked="0"/>
    </xf>
    <xf numFmtId="0" fontId="4" fillId="0" borderId="80" xfId="48" applyFont="1" applyBorder="1" applyProtection="1">
      <protection locked="0"/>
    </xf>
    <xf numFmtId="16" fontId="25" fillId="2" borderId="88" xfId="0" applyNumberFormat="1" applyFont="1" applyFill="1" applyBorder="1"/>
    <xf numFmtId="16" fontId="192" fillId="0" borderId="80" xfId="48" applyNumberFormat="1" applyFont="1" applyBorder="1" applyAlignment="1" applyProtection="1">
      <alignment horizontal="center" wrapText="1"/>
      <protection locked="0"/>
    </xf>
    <xf numFmtId="16" fontId="192" fillId="0" borderId="80" xfId="48" applyNumberFormat="1" applyFont="1" applyBorder="1" applyAlignment="1" applyProtection="1">
      <alignment horizontal="center"/>
      <protection locked="0"/>
    </xf>
    <xf numFmtId="0" fontId="192" fillId="0" borderId="80" xfId="48" applyFont="1" applyBorder="1" applyProtection="1">
      <protection locked="0"/>
    </xf>
    <xf numFmtId="0" fontId="4" fillId="0" borderId="80" xfId="48" applyFont="1" applyBorder="1" applyAlignment="1" applyProtection="1">
      <alignment horizontal="center"/>
      <protection locked="0"/>
    </xf>
    <xf numFmtId="16" fontId="188" fillId="0" borderId="80" xfId="48" applyNumberFormat="1" applyFont="1" applyBorder="1" applyAlignment="1" applyProtection="1">
      <alignment horizontal="center"/>
      <protection locked="0"/>
    </xf>
    <xf numFmtId="16" fontId="15" fillId="0" borderId="80" xfId="48" applyNumberFormat="1" applyFont="1" applyBorder="1" applyAlignment="1" applyProtection="1">
      <alignment horizontal="center" wrapText="1"/>
      <protection locked="0"/>
    </xf>
    <xf numFmtId="16" fontId="15" fillId="0" borderId="80" xfId="48" applyNumberFormat="1" applyFont="1" applyBorder="1" applyAlignment="1" applyProtection="1">
      <alignment horizontal="center"/>
      <protection locked="0"/>
    </xf>
    <xf numFmtId="16" fontId="26" fillId="0" borderId="80" xfId="48" applyNumberFormat="1" applyFont="1" applyBorder="1" applyAlignment="1" applyProtection="1">
      <alignment horizontal="center" wrapText="1"/>
      <protection locked="0"/>
    </xf>
    <xf numFmtId="16" fontId="26" fillId="0" borderId="80" xfId="48" applyNumberFormat="1" applyFont="1" applyBorder="1" applyAlignment="1" applyProtection="1">
      <alignment horizontal="center"/>
      <protection locked="0"/>
    </xf>
    <xf numFmtId="175" fontId="4" fillId="2" borderId="86" xfId="50" applyNumberFormat="1" applyFont="1" applyFill="1" applyBorder="1"/>
    <xf numFmtId="168" fontId="4" fillId="2" borderId="86" xfId="50" applyNumberFormat="1" applyFont="1" applyFill="1" applyBorder="1" applyAlignment="1">
      <alignment horizontal="center"/>
    </xf>
    <xf numFmtId="172" fontId="4" fillId="2" borderId="86" xfId="0" applyNumberFormat="1" applyFont="1" applyFill="1" applyBorder="1" applyAlignment="1">
      <alignment horizontal="center"/>
    </xf>
    <xf numFmtId="176" fontId="4" fillId="0" borderId="80" xfId="48" applyNumberFormat="1" applyFont="1" applyBorder="1" applyAlignment="1" applyProtection="1">
      <alignment horizontal="center"/>
      <protection locked="0"/>
    </xf>
    <xf numFmtId="16" fontId="26" fillId="2" borderId="88" xfId="0" applyNumberFormat="1" applyFont="1" applyFill="1" applyBorder="1"/>
    <xf numFmtId="16" fontId="188" fillId="0" borderId="80" xfId="48" applyNumberFormat="1" applyFont="1" applyBorder="1" applyAlignment="1" applyProtection="1">
      <alignment horizontal="center" wrapText="1"/>
      <protection locked="0"/>
    </xf>
    <xf numFmtId="0" fontId="6" fillId="0" borderId="80" xfId="48" applyBorder="1" applyProtection="1">
      <protection locked="0"/>
    </xf>
    <xf numFmtId="0" fontId="6" fillId="0" borderId="80" xfId="48" applyBorder="1" applyAlignment="1" applyProtection="1">
      <alignment horizontal="center"/>
      <protection locked="0"/>
    </xf>
    <xf numFmtId="16" fontId="42" fillId="0" borderId="6" xfId="22" applyNumberFormat="1" applyFont="1" applyBorder="1" applyAlignment="1">
      <alignment horizontal="center" vertical="center" wrapText="1"/>
    </xf>
    <xf numFmtId="16" fontId="42" fillId="0" borderId="6" xfId="22" applyNumberFormat="1" applyFont="1" applyBorder="1" applyAlignment="1">
      <alignment horizontal="center" vertical="center"/>
    </xf>
    <xf numFmtId="16" fontId="43" fillId="0" borderId="30" xfId="22" applyNumberFormat="1" applyFont="1" applyBorder="1" applyAlignment="1">
      <alignment horizontal="center" vertical="center" wrapText="1"/>
    </xf>
    <xf numFmtId="16" fontId="43" fillId="0" borderId="30" xfId="22" applyNumberFormat="1" applyFont="1" applyBorder="1" applyAlignment="1">
      <alignment horizontal="center" vertical="center"/>
    </xf>
    <xf numFmtId="16" fontId="44" fillId="0" borderId="30" xfId="22" applyNumberFormat="1" applyFont="1" applyBorder="1" applyAlignment="1">
      <alignment horizontal="center" vertical="center" wrapText="1"/>
    </xf>
    <xf numFmtId="16" fontId="44" fillId="0" borderId="30" xfId="22" applyNumberFormat="1" applyFont="1" applyBorder="1" applyAlignment="1">
      <alignment horizontal="center" vertical="center"/>
    </xf>
    <xf numFmtId="16" fontId="45" fillId="0" borderId="30" xfId="22" applyNumberFormat="1" applyFont="1" applyBorder="1" applyAlignment="1">
      <alignment horizontal="center" vertical="center" wrapText="1"/>
    </xf>
    <xf numFmtId="16" fontId="45" fillId="0" borderId="30" xfId="22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168" fontId="46" fillId="0" borderId="33" xfId="50" applyNumberFormat="1" applyFont="1" applyBorder="1" applyAlignment="1">
      <alignment horizontal="left" vertical="center"/>
    </xf>
    <xf numFmtId="172" fontId="46" fillId="0" borderId="32" xfId="0" applyNumberFormat="1" applyFont="1" applyBorder="1" applyAlignment="1">
      <alignment vertical="center"/>
    </xf>
    <xf numFmtId="172" fontId="46" fillId="0" borderId="33" xfId="0" applyNumberFormat="1" applyFont="1" applyBorder="1" applyAlignment="1">
      <alignment vertical="center"/>
    </xf>
    <xf numFmtId="172" fontId="46" fillId="0" borderId="22" xfId="0" applyNumberFormat="1" applyFont="1" applyBorder="1" applyAlignment="1">
      <alignment horizontal="center" vertical="center"/>
    </xf>
    <xf numFmtId="172" fontId="47" fillId="0" borderId="46" xfId="0" applyNumberFormat="1" applyFont="1" applyBorder="1" applyAlignment="1">
      <alignment horizontal="center" vertical="center"/>
    </xf>
    <xf numFmtId="16" fontId="48" fillId="0" borderId="30" xfId="22" applyNumberFormat="1" applyFont="1" applyBorder="1" applyAlignment="1">
      <alignment horizontal="center" vertical="center" wrapText="1"/>
    </xf>
    <xf numFmtId="16" fontId="48" fillId="0" borderId="30" xfId="22" applyNumberFormat="1" applyFont="1" applyBorder="1" applyAlignment="1">
      <alignment horizontal="center" vertical="center"/>
    </xf>
    <xf numFmtId="0" fontId="49" fillId="2" borderId="10" xfId="0" applyFont="1" applyFill="1" applyBorder="1" applyAlignment="1">
      <alignment vertical="center"/>
    </xf>
    <xf numFmtId="168" fontId="49" fillId="2" borderId="11" xfId="50" applyNumberFormat="1" applyFont="1" applyFill="1" applyBorder="1" applyAlignment="1">
      <alignment horizontal="left" vertical="center"/>
    </xf>
    <xf numFmtId="172" fontId="50" fillId="2" borderId="10" xfId="0" applyNumberFormat="1" applyFont="1" applyFill="1" applyBorder="1" applyAlignment="1">
      <alignment vertical="center"/>
    </xf>
    <xf numFmtId="172" fontId="51" fillId="2" borderId="11" xfId="0" applyNumberFormat="1" applyFont="1" applyFill="1" applyBorder="1" applyAlignment="1">
      <alignment vertical="center"/>
    </xf>
    <xf numFmtId="172" fontId="49" fillId="2" borderId="19" xfId="0" applyNumberFormat="1" applyFont="1" applyFill="1" applyBorder="1" applyAlignment="1">
      <alignment vertical="center"/>
    </xf>
    <xf numFmtId="16" fontId="53" fillId="0" borderId="36" xfId="22" applyNumberFormat="1" applyFont="1" applyBorder="1" applyAlignment="1">
      <alignment horizontal="center" vertical="center" wrapText="1"/>
    </xf>
    <xf numFmtId="16" fontId="53" fillId="0" borderId="36" xfId="22" applyNumberFormat="1" applyFont="1" applyBorder="1" applyAlignment="1">
      <alignment horizontal="center" vertical="center"/>
    </xf>
    <xf numFmtId="16" fontId="53" fillId="2" borderId="36" xfId="22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172" fontId="46" fillId="0" borderId="46" xfId="0" applyNumberFormat="1" applyFont="1" applyBorder="1" applyAlignment="1">
      <alignment vertical="center"/>
    </xf>
    <xf numFmtId="172" fontId="46" fillId="0" borderId="32" xfId="0" applyNumberFormat="1" applyFont="1" applyBorder="1" applyAlignment="1">
      <alignment horizontal="center" vertical="center"/>
    </xf>
    <xf numFmtId="0" fontId="25" fillId="2" borderId="32" xfId="0" applyFont="1" applyFill="1" applyBorder="1" applyAlignment="1">
      <alignment vertical="center"/>
    </xf>
    <xf numFmtId="0" fontId="89" fillId="0" borderId="12" xfId="46" applyFont="1" applyBorder="1" applyAlignment="1">
      <alignment horizontal="center" vertical="center" wrapText="1"/>
    </xf>
    <xf numFmtId="171" fontId="16" fillId="0" borderId="8" xfId="50" applyNumberFormat="1" applyFont="1" applyBorder="1" applyAlignment="1">
      <alignment horizontal="left" wrapText="1"/>
    </xf>
    <xf numFmtId="0" fontId="112" fillId="3" borderId="0" xfId="48" applyFont="1" applyFill="1"/>
    <xf numFmtId="0" fontId="112" fillId="3" borderId="0" xfId="48" applyFont="1" applyFill="1" applyAlignment="1">
      <alignment horizontal="center"/>
    </xf>
    <xf numFmtId="0" fontId="203" fillId="3" borderId="0" xfId="48" applyFont="1" applyFill="1" applyAlignment="1">
      <alignment horizontal="center"/>
    </xf>
    <xf numFmtId="178" fontId="16" fillId="0" borderId="80" xfId="50" applyNumberFormat="1" applyFont="1" applyBorder="1" applyAlignment="1">
      <alignment horizontal="center" vertical="center"/>
    </xf>
    <xf numFmtId="16" fontId="16" fillId="0" borderId="80" xfId="50" quotePrefix="1" applyNumberFormat="1" applyFont="1" applyBorder="1" applyAlignment="1">
      <alignment horizontal="center" vertical="center"/>
    </xf>
    <xf numFmtId="175" fontId="15" fillId="37" borderId="8" xfId="50" applyNumberFormat="1" applyFont="1" applyFill="1" applyBorder="1" applyAlignment="1">
      <alignment horizontal="left" vertical="center" wrapText="1"/>
    </xf>
    <xf numFmtId="168" fontId="15" fillId="37" borderId="8" xfId="50" applyNumberFormat="1" applyFont="1" applyFill="1" applyBorder="1" applyAlignment="1">
      <alignment horizontal="center" vertical="center"/>
    </xf>
    <xf numFmtId="172" fontId="23" fillId="37" borderId="8" xfId="0" applyNumberFormat="1" applyFont="1" applyFill="1" applyBorder="1" applyAlignment="1">
      <alignment horizontal="left" vertical="center"/>
    </xf>
    <xf numFmtId="172" fontId="23" fillId="37" borderId="8" xfId="0" applyNumberFormat="1" applyFont="1" applyFill="1" applyBorder="1" applyAlignment="1">
      <alignment horizontal="center" vertical="center"/>
    </xf>
    <xf numFmtId="172" fontId="15" fillId="37" borderId="8" xfId="0" applyNumberFormat="1" applyFont="1" applyFill="1" applyBorder="1" applyAlignment="1">
      <alignment horizontal="center" vertical="center"/>
    </xf>
    <xf numFmtId="175" fontId="15" fillId="37" borderId="3" xfId="50" applyNumberFormat="1" applyFont="1" applyFill="1" applyBorder="1" applyAlignment="1">
      <alignment horizontal="left" wrapText="1"/>
    </xf>
    <xf numFmtId="168" fontId="23" fillId="37" borderId="4" xfId="50" applyNumberFormat="1" applyFont="1" applyFill="1" applyBorder="1" applyAlignment="1">
      <alignment horizontal="center"/>
    </xf>
    <xf numFmtId="172" fontId="23" fillId="37" borderId="31" xfId="0" applyNumberFormat="1" applyFont="1" applyFill="1" applyBorder="1" applyAlignment="1">
      <alignment horizontal="left"/>
    </xf>
    <xf numFmtId="172" fontId="15" fillId="37" borderId="4" xfId="0" applyNumberFormat="1" applyFont="1" applyFill="1" applyBorder="1" applyAlignment="1">
      <alignment horizontal="center"/>
    </xf>
    <xf numFmtId="172" fontId="15" fillId="37" borderId="12" xfId="0" applyNumberFormat="1" applyFont="1" applyFill="1" applyBorder="1" applyAlignment="1">
      <alignment horizontal="center"/>
    </xf>
    <xf numFmtId="16" fontId="25" fillId="37" borderId="32" xfId="0" applyNumberFormat="1" applyFont="1" applyFill="1" applyBorder="1"/>
    <xf numFmtId="175" fontId="15" fillId="37" borderId="3" xfId="50" applyNumberFormat="1" applyFont="1" applyFill="1" applyBorder="1" applyAlignment="1">
      <alignment horizontal="left"/>
    </xf>
    <xf numFmtId="175" fontId="15" fillId="37" borderId="3" xfId="50" applyNumberFormat="1" applyFont="1" applyFill="1" applyBorder="1" applyAlignment="1">
      <alignment horizontal="center" wrapText="1"/>
    </xf>
    <xf numFmtId="175" fontId="15" fillId="37" borderId="3" xfId="50" applyNumberFormat="1" applyFont="1" applyFill="1" applyBorder="1" applyAlignment="1">
      <alignment horizontal="left" vertical="center"/>
    </xf>
    <xf numFmtId="168" fontId="23" fillId="37" borderId="4" xfId="50" applyNumberFormat="1" applyFont="1" applyFill="1" applyBorder="1" applyAlignment="1">
      <alignment horizontal="center" vertical="center"/>
    </xf>
    <xf numFmtId="172" fontId="23" fillId="37" borderId="31" xfId="0" applyNumberFormat="1" applyFont="1" applyFill="1" applyBorder="1" applyAlignment="1">
      <alignment horizontal="left" vertical="center"/>
    </xf>
    <xf numFmtId="172" fontId="15" fillId="37" borderId="4" xfId="0" applyNumberFormat="1" applyFont="1" applyFill="1" applyBorder="1" applyAlignment="1">
      <alignment horizontal="center" vertical="center"/>
    </xf>
    <xf numFmtId="172" fontId="15" fillId="37" borderId="12" xfId="0" applyNumberFormat="1" applyFont="1" applyFill="1" applyBorder="1" applyAlignment="1">
      <alignment horizontal="center" vertical="center"/>
    </xf>
    <xf numFmtId="175" fontId="15" fillId="37" borderId="3" xfId="50" applyNumberFormat="1" applyFont="1" applyFill="1" applyBorder="1" applyAlignment="1">
      <alignment horizontal="left" vertical="center" wrapText="1"/>
    </xf>
    <xf numFmtId="175" fontId="15" fillId="37" borderId="3" xfId="50" applyNumberFormat="1" applyFont="1" applyFill="1" applyBorder="1" applyAlignment="1">
      <alignment horizontal="center" vertical="center" wrapText="1"/>
    </xf>
    <xf numFmtId="16" fontId="16" fillId="33" borderId="8" xfId="50" quotePrefix="1" applyNumberFormat="1" applyFont="1" applyFill="1" applyBorder="1" applyAlignment="1">
      <alignment horizontal="center" vertical="center"/>
    </xf>
    <xf numFmtId="16" fontId="183" fillId="0" borderId="8" xfId="50" applyNumberFormat="1" applyFont="1" applyBorder="1" applyAlignment="1">
      <alignment horizontal="center" vertical="center" wrapText="1"/>
    </xf>
    <xf numFmtId="16" fontId="183" fillId="0" borderId="8" xfId="50" applyNumberFormat="1" applyFont="1" applyBorder="1" applyAlignment="1">
      <alignment horizontal="center" vertical="center"/>
    </xf>
    <xf numFmtId="16" fontId="26" fillId="2" borderId="88" xfId="0" applyNumberFormat="1" applyFont="1" applyFill="1" applyBorder="1" applyAlignment="1">
      <alignment vertical="center"/>
    </xf>
    <xf numFmtId="168" fontId="26" fillId="2" borderId="88" xfId="50" applyNumberFormat="1" applyFont="1" applyFill="1" applyBorder="1" applyAlignment="1">
      <alignment horizontal="center" vertical="center"/>
    </xf>
    <xf numFmtId="172" fontId="26" fillId="2" borderId="88" xfId="0" applyNumberFormat="1" applyFont="1" applyFill="1" applyBorder="1" applyAlignment="1">
      <alignment horizontal="center" vertical="center"/>
    </xf>
    <xf numFmtId="16" fontId="188" fillId="0" borderId="80" xfId="48" applyNumberFormat="1" applyFont="1" applyBorder="1" applyAlignment="1" applyProtection="1">
      <alignment horizontal="center" vertical="center" wrapText="1"/>
      <protection locked="0"/>
    </xf>
    <xf numFmtId="16" fontId="188" fillId="0" borderId="80" xfId="48" applyNumberFormat="1" applyFont="1" applyBorder="1" applyAlignment="1" applyProtection="1">
      <alignment horizontal="center" vertical="center"/>
      <protection locked="0"/>
    </xf>
    <xf numFmtId="16" fontId="24" fillId="0" borderId="80" xfId="48" applyNumberFormat="1" applyFont="1" applyBorder="1" applyAlignment="1" applyProtection="1">
      <alignment horizontal="center" vertical="center"/>
      <protection locked="0"/>
    </xf>
    <xf numFmtId="16" fontId="192" fillId="0" borderId="80" xfId="48" applyNumberFormat="1" applyFont="1" applyBorder="1" applyAlignment="1" applyProtection="1">
      <alignment horizontal="center" vertical="center"/>
      <protection locked="0"/>
    </xf>
    <xf numFmtId="0" fontId="6" fillId="0" borderId="80" xfId="48" applyBorder="1" applyAlignment="1" applyProtection="1">
      <alignment horizontal="center" vertical="center"/>
      <protection locked="0"/>
    </xf>
    <xf numFmtId="0" fontId="6" fillId="0" borderId="0" xfId="48" applyAlignment="1" applyProtection="1">
      <alignment vertical="center"/>
      <protection locked="0"/>
    </xf>
    <xf numFmtId="0" fontId="5" fillId="3" borderId="0" xfId="48" applyFont="1" applyFill="1" applyAlignment="1" applyProtection="1">
      <alignment vertical="center"/>
      <protection locked="0"/>
    </xf>
    <xf numFmtId="172" fontId="26" fillId="2" borderId="88" xfId="0" applyNumberFormat="1" applyFont="1" applyFill="1" applyBorder="1" applyAlignment="1">
      <alignment horizontal="left" vertical="center"/>
    </xf>
    <xf numFmtId="16" fontId="15" fillId="0" borderId="80" xfId="48" applyNumberFormat="1" applyFont="1" applyBorder="1" applyAlignment="1" applyProtection="1">
      <alignment horizontal="center" vertical="center"/>
      <protection locked="0"/>
    </xf>
    <xf numFmtId="16" fontId="26" fillId="0" borderId="80" xfId="48" applyNumberFormat="1" applyFont="1" applyBorder="1" applyAlignment="1" applyProtection="1">
      <alignment horizontal="center" vertical="center"/>
      <protection locked="0"/>
    </xf>
    <xf numFmtId="175" fontId="4" fillId="2" borderId="86" xfId="50" applyNumberFormat="1" applyFont="1" applyFill="1" applyBorder="1" applyAlignment="1">
      <alignment vertical="center"/>
    </xf>
    <xf numFmtId="168" fontId="4" fillId="2" borderId="86" xfId="50" applyNumberFormat="1" applyFont="1" applyFill="1" applyBorder="1" applyAlignment="1">
      <alignment horizontal="center" vertical="center"/>
    </xf>
    <xf numFmtId="172" fontId="4" fillId="2" borderId="86" xfId="0" applyNumberFormat="1" applyFont="1" applyFill="1" applyBorder="1" applyAlignment="1">
      <alignment horizontal="center" vertical="center"/>
    </xf>
    <xf numFmtId="176" fontId="193" fillId="3" borderId="80" xfId="48" applyNumberFormat="1" applyFont="1" applyFill="1" applyBorder="1" applyAlignment="1" applyProtection="1">
      <alignment horizontal="center" vertical="center"/>
      <protection locked="0"/>
    </xf>
    <xf numFmtId="176" fontId="102" fillId="3" borderId="80" xfId="48" applyNumberFormat="1" applyFont="1" applyFill="1" applyBorder="1" applyAlignment="1" applyProtection="1">
      <alignment horizontal="center" vertical="center"/>
      <protection locked="0"/>
    </xf>
    <xf numFmtId="0" fontId="6" fillId="0" borderId="80" xfId="48" applyBorder="1" applyAlignment="1" applyProtection="1">
      <alignment vertical="center"/>
      <protection locked="0"/>
    </xf>
    <xf numFmtId="176" fontId="4" fillId="0" borderId="80" xfId="48" applyNumberFormat="1" applyFont="1" applyBorder="1" applyAlignment="1" applyProtection="1">
      <alignment horizontal="center" vertical="center"/>
      <protection locked="0"/>
    </xf>
    <xf numFmtId="0" fontId="102" fillId="3" borderId="19" xfId="48" applyFont="1" applyFill="1" applyBorder="1" applyAlignment="1">
      <alignment horizontal="center" wrapText="1"/>
    </xf>
    <xf numFmtId="16" fontId="16" fillId="7" borderId="80" xfId="50" applyNumberFormat="1" applyFont="1" applyFill="1" applyBorder="1" applyAlignment="1">
      <alignment horizontal="left" vertical="center" wrapText="1"/>
    </xf>
    <xf numFmtId="171" fontId="16" fillId="5" borderId="8" xfId="50" applyNumberFormat="1" applyFont="1" applyFill="1" applyBorder="1" applyAlignment="1">
      <alignment horizontal="left" wrapText="1"/>
    </xf>
    <xf numFmtId="171" fontId="16" fillId="5" borderId="8" xfId="50" applyNumberFormat="1" applyFont="1" applyFill="1" applyBorder="1" applyAlignment="1">
      <alignment horizontal="center"/>
    </xf>
    <xf numFmtId="16" fontId="16" fillId="0" borderId="80" xfId="50" applyNumberFormat="1" applyFont="1" applyBorder="1" applyAlignment="1">
      <alignment vertical="center" wrapText="1"/>
    </xf>
    <xf numFmtId="16" fontId="47" fillId="0" borderId="80" xfId="50" quotePrefix="1" applyNumberFormat="1" applyFont="1" applyBorder="1" applyAlignment="1">
      <alignment horizontal="center" vertical="center"/>
    </xf>
    <xf numFmtId="49" fontId="16" fillId="0" borderId="80" xfId="50" applyNumberFormat="1" applyFont="1" applyBorder="1" applyAlignment="1">
      <alignment horizontal="left" vertical="center" wrapText="1"/>
    </xf>
    <xf numFmtId="49" fontId="16" fillId="0" borderId="80" xfId="50" applyNumberFormat="1" applyFont="1" applyBorder="1" applyAlignment="1">
      <alignment horizontal="center" vertical="center" wrapText="1"/>
    </xf>
    <xf numFmtId="16" fontId="16" fillId="33" borderId="80" xfId="50" applyNumberFormat="1" applyFont="1" applyFill="1" applyBorder="1" applyAlignment="1">
      <alignment horizontal="center" vertical="center"/>
    </xf>
    <xf numFmtId="0" fontId="128" fillId="10" borderId="0" xfId="48" applyFont="1" applyFill="1" applyAlignment="1">
      <alignment horizontal="center"/>
    </xf>
    <xf numFmtId="172" fontId="132" fillId="10" borderId="73" xfId="53" applyNumberFormat="1" applyFont="1" applyFill="1" applyBorder="1" applyAlignment="1" applyProtection="1">
      <alignment horizontal="center" vertical="center"/>
      <protection hidden="1"/>
    </xf>
    <xf numFmtId="172" fontId="132" fillId="10" borderId="91" xfId="53" applyNumberFormat="1" applyFont="1" applyFill="1" applyBorder="1" applyAlignment="1" applyProtection="1">
      <alignment horizontal="center" vertical="center"/>
      <protection hidden="1"/>
    </xf>
    <xf numFmtId="172" fontId="132" fillId="10" borderId="74" xfId="53" applyNumberFormat="1" applyFont="1" applyFill="1" applyBorder="1" applyAlignment="1" applyProtection="1">
      <alignment horizontal="center" vertical="center"/>
      <protection hidden="1"/>
    </xf>
    <xf numFmtId="172" fontId="132" fillId="10" borderId="12" xfId="53" applyNumberFormat="1" applyFont="1" applyFill="1" applyBorder="1" applyAlignment="1" applyProtection="1">
      <alignment horizontal="center" vertical="center"/>
      <protection hidden="1"/>
    </xf>
    <xf numFmtId="172" fontId="132" fillId="10" borderId="22" xfId="53" applyNumberFormat="1" applyFont="1" applyFill="1" applyBorder="1" applyAlignment="1" applyProtection="1">
      <alignment horizontal="center" vertical="center"/>
      <protection hidden="1"/>
    </xf>
    <xf numFmtId="172" fontId="132" fillId="10" borderId="19" xfId="53" applyNumberFormat="1" applyFont="1" applyFill="1" applyBorder="1" applyAlignment="1" applyProtection="1">
      <alignment horizontal="center" vertical="center"/>
      <protection hidden="1"/>
    </xf>
    <xf numFmtId="0" fontId="129" fillId="10" borderId="0" xfId="48" applyFont="1" applyFill="1" applyAlignment="1">
      <alignment horizontal="center"/>
    </xf>
    <xf numFmtId="172" fontId="131" fillId="10" borderId="0" xfId="53" applyNumberFormat="1" applyFont="1" applyFill="1" applyAlignment="1" applyProtection="1">
      <alignment horizontal="center"/>
      <protection hidden="1"/>
    </xf>
    <xf numFmtId="0" fontId="4" fillId="35" borderId="12" xfId="6" applyFont="1" applyFill="1" applyBorder="1" applyAlignment="1">
      <alignment horizontal="center" vertical="center" wrapText="1"/>
    </xf>
    <xf numFmtId="0" fontId="4" fillId="35" borderId="22" xfId="6" applyFont="1" applyFill="1" applyBorder="1" applyAlignment="1">
      <alignment horizontal="center" vertical="center" wrapText="1"/>
    </xf>
    <xf numFmtId="0" fontId="4" fillId="35" borderId="19" xfId="6" applyFont="1" applyFill="1" applyBorder="1" applyAlignment="1">
      <alignment horizontal="center" vertical="center" wrapText="1"/>
    </xf>
    <xf numFmtId="0" fontId="194" fillId="0" borderId="0" xfId="0" applyFont="1" applyAlignment="1">
      <alignment horizontal="center" vertical="center"/>
    </xf>
    <xf numFmtId="0" fontId="4" fillId="35" borderId="12" xfId="6" applyFont="1" applyFill="1" applyBorder="1" applyAlignment="1">
      <alignment horizontal="center" vertical="center"/>
    </xf>
    <xf numFmtId="0" fontId="4" fillId="35" borderId="19" xfId="6" applyFont="1" applyFill="1" applyBorder="1" applyAlignment="1">
      <alignment horizontal="center" vertical="center"/>
    </xf>
    <xf numFmtId="0" fontId="75" fillId="5" borderId="0" xfId="48" applyFont="1" applyFill="1" applyAlignment="1">
      <alignment horizontal="center" vertical="center"/>
    </xf>
    <xf numFmtId="0" fontId="7" fillId="4" borderId="0" xfId="48" applyFont="1" applyFill="1" applyAlignment="1">
      <alignment horizontal="center" vertical="center"/>
    </xf>
    <xf numFmtId="0" fontId="104" fillId="4" borderId="89" xfId="46" applyFont="1" applyFill="1" applyBorder="1" applyAlignment="1">
      <alignment horizontal="center" vertical="center" wrapText="1"/>
    </xf>
    <xf numFmtId="0" fontId="4" fillId="35" borderId="80" xfId="6" applyFont="1" applyFill="1" applyBorder="1" applyAlignment="1">
      <alignment horizontal="center" vertical="center"/>
    </xf>
    <xf numFmtId="0" fontId="4" fillId="35" borderId="80" xfId="6" applyFont="1" applyFill="1" applyBorder="1" applyAlignment="1">
      <alignment horizontal="center" vertical="center" wrapText="1"/>
    </xf>
    <xf numFmtId="0" fontId="75" fillId="5" borderId="0" xfId="48" applyFont="1" applyFill="1" applyAlignment="1">
      <alignment horizontal="center" vertical="center" wrapText="1"/>
    </xf>
    <xf numFmtId="0" fontId="196" fillId="3" borderId="0" xfId="48" applyFont="1" applyFill="1" applyAlignment="1">
      <alignment horizontal="center" vertical="center"/>
    </xf>
    <xf numFmtId="0" fontId="4" fillId="35" borderId="87" xfId="6" applyFont="1" applyFill="1" applyBorder="1" applyAlignment="1">
      <alignment horizontal="center" vertical="center"/>
    </xf>
    <xf numFmtId="0" fontId="4" fillId="35" borderId="88" xfId="6" applyFont="1" applyFill="1" applyBorder="1" applyAlignment="1">
      <alignment horizontal="center" vertical="center"/>
    </xf>
    <xf numFmtId="0" fontId="4" fillId="35" borderId="86" xfId="6" applyFont="1" applyFill="1" applyBorder="1" applyAlignment="1">
      <alignment horizontal="center" vertical="center"/>
    </xf>
    <xf numFmtId="0" fontId="4" fillId="35" borderId="87" xfId="6" applyFont="1" applyFill="1" applyBorder="1" applyAlignment="1">
      <alignment horizontal="center" vertical="center" wrapText="1"/>
    </xf>
    <xf numFmtId="0" fontId="4" fillId="35" borderId="88" xfId="6" applyFont="1" applyFill="1" applyBorder="1" applyAlignment="1">
      <alignment horizontal="center" vertical="center" wrapText="1"/>
    </xf>
    <xf numFmtId="0" fontId="4" fillId="35" borderId="86" xfId="6" applyFont="1" applyFill="1" applyBorder="1" applyAlignment="1">
      <alignment horizontal="center" vertical="center" wrapText="1"/>
    </xf>
    <xf numFmtId="0" fontId="4" fillId="35" borderId="84" xfId="6" applyFont="1" applyFill="1" applyBorder="1" applyAlignment="1">
      <alignment horizontal="center" vertical="center"/>
    </xf>
    <xf numFmtId="0" fontId="4" fillId="35" borderId="90" xfId="6" applyFont="1" applyFill="1" applyBorder="1" applyAlignment="1">
      <alignment horizontal="center" vertical="center"/>
    </xf>
    <xf numFmtId="0" fontId="112" fillId="4" borderId="89" xfId="46" applyFont="1" applyFill="1" applyBorder="1" applyAlignment="1">
      <alignment horizontal="center" vertical="center" wrapText="1"/>
    </xf>
    <xf numFmtId="0" fontId="112" fillId="4" borderId="89" xfId="46" applyFont="1" applyFill="1" applyBorder="1" applyAlignment="1">
      <alignment horizontal="center" wrapText="1"/>
    </xf>
    <xf numFmtId="0" fontId="4" fillId="35" borderId="22" xfId="6" applyFont="1" applyFill="1" applyBorder="1" applyAlignment="1">
      <alignment horizontal="center" vertical="center"/>
    </xf>
    <xf numFmtId="0" fontId="123" fillId="3" borderId="31" xfId="48" applyFont="1" applyFill="1" applyBorder="1" applyAlignment="1">
      <alignment horizontal="center" vertical="center"/>
    </xf>
    <xf numFmtId="0" fontId="79" fillId="4" borderId="0" xfId="46" applyFont="1" applyFill="1" applyAlignment="1">
      <alignment horizontal="center" vertical="center" wrapText="1"/>
    </xf>
    <xf numFmtId="0" fontId="75" fillId="5" borderId="0" xfId="48" applyFont="1" applyFill="1" applyAlignment="1">
      <alignment horizontal="center"/>
    </xf>
    <xf numFmtId="0" fontId="4" fillId="35" borderId="37" xfId="6" applyFont="1" applyFill="1" applyBorder="1" applyAlignment="1">
      <alignment horizontal="center" vertical="center"/>
    </xf>
    <xf numFmtId="0" fontId="4" fillId="35" borderId="13" xfId="6" applyFont="1" applyFill="1" applyBorder="1" applyAlignment="1">
      <alignment horizontal="center" vertical="center"/>
    </xf>
    <xf numFmtId="16" fontId="16" fillId="33" borderId="37" xfId="50" applyNumberFormat="1" applyFont="1" applyFill="1" applyBorder="1" applyAlignment="1">
      <alignment horizontal="center"/>
    </xf>
    <xf numFmtId="16" fontId="16" fillId="33" borderId="13" xfId="50" applyNumberFormat="1" applyFont="1" applyFill="1" applyBorder="1" applyAlignment="1">
      <alignment horizontal="center"/>
    </xf>
    <xf numFmtId="0" fontId="4" fillId="2" borderId="80" xfId="6" applyFont="1" applyFill="1" applyBorder="1" applyAlignment="1">
      <alignment horizontal="center" vertical="center"/>
    </xf>
    <xf numFmtId="0" fontId="4" fillId="2" borderId="80" xfId="6" applyFont="1" applyFill="1" applyBorder="1" applyAlignment="1">
      <alignment horizontal="center" vertical="center" wrapText="1"/>
    </xf>
    <xf numFmtId="0" fontId="4" fillId="2" borderId="84" xfId="6" applyFont="1" applyFill="1" applyBorder="1" applyAlignment="1">
      <alignment horizontal="center" vertical="center"/>
    </xf>
    <xf numFmtId="0" fontId="4" fillId="2" borderId="90" xfId="6" applyFont="1" applyFill="1" applyBorder="1" applyAlignment="1">
      <alignment horizontal="center" vertical="center"/>
    </xf>
    <xf numFmtId="0" fontId="4" fillId="2" borderId="85" xfId="6" applyFont="1" applyFill="1" applyBorder="1" applyAlignment="1">
      <alignment horizontal="center" vertical="center"/>
    </xf>
    <xf numFmtId="16" fontId="16" fillId="33" borderId="84" xfId="50" applyNumberFormat="1" applyFont="1" applyFill="1" applyBorder="1" applyAlignment="1">
      <alignment horizontal="center"/>
    </xf>
    <xf numFmtId="16" fontId="16" fillId="33" borderId="90" xfId="50" applyNumberFormat="1" applyFont="1" applyFill="1" applyBorder="1" applyAlignment="1">
      <alignment horizontal="center"/>
    </xf>
    <xf numFmtId="16" fontId="16" fillId="33" borderId="85" xfId="50" applyNumberFormat="1" applyFont="1" applyFill="1" applyBorder="1" applyAlignment="1">
      <alignment horizontal="center"/>
    </xf>
    <xf numFmtId="16" fontId="47" fillId="33" borderId="37" xfId="50" applyNumberFormat="1" applyFont="1" applyFill="1" applyBorder="1" applyAlignment="1">
      <alignment horizontal="center" vertical="center"/>
    </xf>
    <xf numFmtId="16" fontId="47" fillId="33" borderId="13" xfId="50" applyNumberFormat="1" applyFont="1" applyFill="1" applyBorder="1" applyAlignment="1">
      <alignment horizontal="center" vertical="center"/>
    </xf>
    <xf numFmtId="165" fontId="11" fillId="4" borderId="0" xfId="49" applyNumberFormat="1" applyFont="1" applyFill="1" applyAlignment="1">
      <alignment horizontal="center" vertical="center"/>
    </xf>
    <xf numFmtId="16" fontId="47" fillId="33" borderId="84" xfId="50" applyNumberFormat="1" applyFont="1" applyFill="1" applyBorder="1" applyAlignment="1">
      <alignment horizontal="center" vertical="center"/>
    </xf>
    <xf numFmtId="16" fontId="47" fillId="33" borderId="85" xfId="50" applyNumberFormat="1" applyFont="1" applyFill="1" applyBorder="1" applyAlignment="1">
      <alignment horizontal="center" vertical="center"/>
    </xf>
    <xf numFmtId="0" fontId="124" fillId="4" borderId="0" xfId="48" applyFont="1" applyFill="1" applyAlignment="1">
      <alignment horizontal="center" vertical="center"/>
    </xf>
    <xf numFmtId="0" fontId="4" fillId="2" borderId="12" xfId="6" applyFont="1" applyFill="1" applyBorder="1" applyAlignment="1">
      <alignment horizontal="center" vertical="center"/>
    </xf>
    <xf numFmtId="0" fontId="4" fillId="2" borderId="22" xfId="6" applyFont="1" applyFill="1" applyBorder="1" applyAlignment="1">
      <alignment horizontal="center" vertical="center"/>
    </xf>
    <xf numFmtId="0" fontId="4" fillId="2" borderId="19" xfId="6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 wrapText="1"/>
    </xf>
    <xf numFmtId="0" fontId="4" fillId="2" borderId="32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4" fillId="2" borderId="9" xfId="6" applyFont="1" applyFill="1" applyBorder="1" applyAlignment="1">
      <alignment horizontal="center" vertical="center"/>
    </xf>
    <xf numFmtId="0" fontId="4" fillId="2" borderId="13" xfId="6" applyFont="1" applyFill="1" applyBorder="1" applyAlignment="1">
      <alignment horizontal="center" vertical="center"/>
    </xf>
    <xf numFmtId="16" fontId="47" fillId="0" borderId="0" xfId="50" applyNumberFormat="1" applyFont="1" applyAlignment="1">
      <alignment horizontal="center"/>
    </xf>
    <xf numFmtId="0" fontId="197" fillId="4" borderId="31" xfId="46" applyFont="1" applyFill="1" applyBorder="1" applyAlignment="1">
      <alignment horizontal="center" wrapText="1"/>
    </xf>
    <xf numFmtId="0" fontId="4" fillId="35" borderId="37" xfId="6" applyFont="1" applyFill="1" applyBorder="1" applyAlignment="1">
      <alignment horizontal="center" vertical="center" wrapText="1"/>
    </xf>
    <xf numFmtId="0" fontId="4" fillId="35" borderId="9" xfId="6" applyFont="1" applyFill="1" applyBorder="1" applyAlignment="1">
      <alignment horizontal="center" vertical="center" wrapText="1"/>
    </xf>
    <xf numFmtId="0" fontId="4" fillId="35" borderId="13" xfId="6" applyFont="1" applyFill="1" applyBorder="1" applyAlignment="1">
      <alignment horizontal="center" vertical="center" wrapText="1"/>
    </xf>
    <xf numFmtId="16" fontId="4" fillId="35" borderId="8" xfId="50" applyNumberFormat="1" applyFont="1" applyFill="1" applyBorder="1" applyAlignment="1">
      <alignment horizontal="center" vertical="center"/>
    </xf>
    <xf numFmtId="0" fontId="123" fillId="3" borderId="0" xfId="48" applyFont="1" applyFill="1" applyAlignment="1">
      <alignment horizontal="center" vertical="center"/>
    </xf>
    <xf numFmtId="0" fontId="104" fillId="4" borderId="0" xfId="46" applyFont="1" applyFill="1" applyAlignment="1">
      <alignment horizontal="center" vertical="center" wrapText="1"/>
    </xf>
    <xf numFmtId="0" fontId="4" fillId="35" borderId="8" xfId="6" applyFont="1" applyFill="1" applyBorder="1" applyAlignment="1">
      <alignment horizontal="center" vertical="center"/>
    </xf>
    <xf numFmtId="0" fontId="4" fillId="35" borderId="8" xfId="6" applyFont="1" applyFill="1" applyBorder="1" applyAlignment="1">
      <alignment horizontal="center" vertical="center" wrapText="1"/>
    </xf>
    <xf numFmtId="0" fontId="67" fillId="4" borderId="32" xfId="46" applyFont="1" applyFill="1" applyBorder="1" applyAlignment="1">
      <alignment horizontal="center" vertical="center"/>
    </xf>
    <xf numFmtId="0" fontId="75" fillId="5" borderId="34" xfId="48" applyFont="1" applyFill="1" applyBorder="1" applyAlignment="1">
      <alignment horizontal="center"/>
    </xf>
    <xf numFmtId="0" fontId="99" fillId="9" borderId="0" xfId="48" applyFont="1" applyFill="1" applyAlignment="1">
      <alignment horizontal="center" vertical="center"/>
    </xf>
    <xf numFmtId="0" fontId="91" fillId="3" borderId="0" xfId="48" applyFont="1" applyFill="1" applyAlignment="1">
      <alignment horizontal="center" vertical="center"/>
    </xf>
    <xf numFmtId="0" fontId="99" fillId="9" borderId="29" xfId="48" applyFont="1" applyFill="1" applyBorder="1" applyAlignment="1">
      <alignment horizontal="center" vertical="center"/>
    </xf>
    <xf numFmtId="0" fontId="4" fillId="35" borderId="6" xfId="6" applyFont="1" applyFill="1" applyBorder="1" applyAlignment="1">
      <alignment horizontal="center" vertical="center"/>
    </xf>
    <xf numFmtId="0" fontId="4" fillId="35" borderId="41" xfId="6" applyFont="1" applyFill="1" applyBorder="1" applyAlignment="1">
      <alignment horizontal="center" vertical="center"/>
    </xf>
    <xf numFmtId="0" fontId="4" fillId="3" borderId="32" xfId="48" applyFont="1" applyFill="1" applyBorder="1" applyAlignment="1">
      <alignment horizontal="center"/>
    </xf>
    <xf numFmtId="0" fontId="4" fillId="3" borderId="0" xfId="48" applyFont="1" applyFill="1" applyAlignment="1">
      <alignment horizontal="center"/>
    </xf>
    <xf numFmtId="0" fontId="119" fillId="4" borderId="0" xfId="48" applyFont="1" applyFill="1" applyAlignment="1">
      <alignment horizontal="center" vertical="center"/>
    </xf>
    <xf numFmtId="0" fontId="103" fillId="5" borderId="0" xfId="48" applyFont="1" applyFill="1" applyAlignment="1">
      <alignment horizontal="center" vertical="center"/>
    </xf>
    <xf numFmtId="16" fontId="4" fillId="35" borderId="37" xfId="50" applyNumberFormat="1" applyFont="1" applyFill="1" applyBorder="1" applyAlignment="1">
      <alignment horizontal="center" vertical="center" wrapText="1"/>
    </xf>
    <xf numFmtId="16" fontId="4" fillId="35" borderId="13" xfId="50" applyNumberFormat="1" applyFont="1" applyFill="1" applyBorder="1" applyAlignment="1">
      <alignment horizontal="center" vertical="center" wrapText="1"/>
    </xf>
    <xf numFmtId="0" fontId="75" fillId="4" borderId="0" xfId="48" applyFont="1" applyFill="1" applyAlignment="1">
      <alignment horizontal="center"/>
    </xf>
    <xf numFmtId="0" fontId="73" fillId="4" borderId="0" xfId="46" applyFont="1" applyFill="1" applyAlignment="1">
      <alignment horizontal="center"/>
    </xf>
    <xf numFmtId="0" fontId="47" fillId="2" borderId="6" xfId="6" applyFont="1" applyFill="1" applyBorder="1" applyAlignment="1">
      <alignment horizontal="center" vertical="center"/>
    </xf>
    <xf numFmtId="0" fontId="47" fillId="2" borderId="41" xfId="6" applyFont="1" applyFill="1" applyBorder="1" applyAlignment="1">
      <alignment horizontal="center" vertical="center"/>
    </xf>
    <xf numFmtId="0" fontId="47" fillId="2" borderId="7" xfId="6" applyFont="1" applyFill="1" applyBorder="1" applyAlignment="1">
      <alignment horizontal="center" vertical="center"/>
    </xf>
    <xf numFmtId="0" fontId="47" fillId="2" borderId="5" xfId="6" applyFont="1" applyFill="1" applyBorder="1" applyAlignment="1">
      <alignment horizontal="center" vertical="center"/>
    </xf>
    <xf numFmtId="0" fontId="47" fillId="2" borderId="1" xfId="6" applyFont="1" applyFill="1" applyBorder="1" applyAlignment="1">
      <alignment horizontal="center" vertical="center"/>
    </xf>
    <xf numFmtId="0" fontId="47" fillId="2" borderId="20" xfId="6" applyFont="1" applyFill="1" applyBorder="1" applyAlignment="1">
      <alignment horizontal="center" vertical="center"/>
    </xf>
    <xf numFmtId="0" fontId="47" fillId="2" borderId="3" xfId="6" applyFont="1" applyFill="1" applyBorder="1" applyAlignment="1">
      <alignment horizontal="center" vertical="center"/>
    </xf>
    <xf numFmtId="0" fontId="47" fillId="2" borderId="4" xfId="6" applyFont="1" applyFill="1" applyBorder="1" applyAlignment="1">
      <alignment horizontal="center" vertical="center"/>
    </xf>
    <xf numFmtId="0" fontId="47" fillId="2" borderId="15" xfId="6" applyFont="1" applyFill="1" applyBorder="1" applyAlignment="1">
      <alignment horizontal="center" vertical="center" wrapText="1"/>
    </xf>
    <xf numFmtId="0" fontId="47" fillId="2" borderId="18" xfId="6" applyFont="1" applyFill="1" applyBorder="1" applyAlignment="1">
      <alignment horizontal="center" vertical="center" wrapText="1"/>
    </xf>
    <xf numFmtId="174" fontId="16" fillId="0" borderId="50" xfId="50" applyNumberFormat="1" applyFont="1" applyBorder="1" applyAlignment="1">
      <alignment horizontal="center" vertical="center"/>
    </xf>
    <xf numFmtId="174" fontId="16" fillId="0" borderId="4" xfId="50" applyNumberFormat="1" applyFont="1" applyBorder="1" applyAlignment="1">
      <alignment horizontal="center" vertical="center"/>
    </xf>
    <xf numFmtId="174" fontId="16" fillId="0" borderId="1" xfId="50" applyNumberFormat="1" applyFont="1" applyBorder="1" applyAlignment="1">
      <alignment horizontal="center" vertical="center"/>
    </xf>
    <xf numFmtId="174" fontId="16" fillId="0" borderId="33" xfId="50" applyNumberFormat="1" applyFont="1" applyBorder="1" applyAlignment="1">
      <alignment horizontal="center" vertical="center"/>
    </xf>
    <xf numFmtId="174" fontId="16" fillId="0" borderId="25" xfId="50" applyNumberFormat="1" applyFont="1" applyBorder="1" applyAlignment="1">
      <alignment horizontal="center" vertical="center"/>
    </xf>
    <xf numFmtId="174" fontId="16" fillId="0" borderId="11" xfId="50" applyNumberFormat="1" applyFont="1" applyBorder="1" applyAlignment="1">
      <alignment horizontal="center" vertical="center"/>
    </xf>
    <xf numFmtId="174" fontId="16" fillId="0" borderId="42" xfId="50" applyNumberFormat="1" applyFont="1" applyBorder="1" applyAlignment="1">
      <alignment horizontal="center" vertical="center"/>
    </xf>
    <xf numFmtId="174" fontId="16" fillId="0" borderId="81" xfId="50" applyNumberFormat="1" applyFont="1" applyBorder="1" applyAlignment="1">
      <alignment horizontal="center" vertical="center"/>
    </xf>
    <xf numFmtId="172" fontId="4" fillId="2" borderId="0" xfId="0" applyNumberFormat="1" applyFont="1" applyFill="1" applyAlignment="1">
      <alignment horizontal="center" vertical="center"/>
    </xf>
    <xf numFmtId="0" fontId="4" fillId="2" borderId="37" xfId="6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 wrapText="1"/>
    </xf>
    <xf numFmtId="0" fontId="8" fillId="3" borderId="0" xfId="48" applyFont="1" applyFill="1" applyAlignment="1">
      <alignment horizontal="center" vertical="center"/>
    </xf>
    <xf numFmtId="0" fontId="4" fillId="2" borderId="31" xfId="6" applyFont="1" applyFill="1" applyBorder="1" applyAlignment="1">
      <alignment horizontal="center" vertical="center" wrapText="1"/>
    </xf>
    <xf numFmtId="0" fontId="4" fillId="2" borderId="14" xfId="6" applyFont="1" applyFill="1" applyBorder="1" applyAlignment="1">
      <alignment horizontal="center" vertical="center" wrapText="1"/>
    </xf>
    <xf numFmtId="0" fontId="15" fillId="2" borderId="10" xfId="6" applyFont="1" applyFill="1" applyBorder="1" applyAlignment="1">
      <alignment horizontal="center" vertical="center" wrapText="1"/>
    </xf>
    <xf numFmtId="0" fontId="15" fillId="2" borderId="34" xfId="6" applyFont="1" applyFill="1" applyBorder="1" applyAlignment="1">
      <alignment horizontal="center" vertical="center" wrapText="1"/>
    </xf>
    <xf numFmtId="0" fontId="15" fillId="2" borderId="17" xfId="6" applyFont="1" applyFill="1" applyBorder="1" applyAlignment="1">
      <alignment horizontal="center" vertical="center" wrapText="1"/>
    </xf>
    <xf numFmtId="16" fontId="16" fillId="0" borderId="12" xfId="50" applyNumberFormat="1" applyFont="1" applyBorder="1" applyAlignment="1">
      <alignment horizontal="center" vertical="center"/>
    </xf>
    <xf numFmtId="16" fontId="16" fillId="0" borderId="49" xfId="50" applyNumberFormat="1" applyFont="1" applyBorder="1" applyAlignment="1">
      <alignment horizontal="center" vertical="center"/>
    </xf>
    <xf numFmtId="168" fontId="16" fillId="0" borderId="44" xfId="50" applyNumberFormat="1" applyFont="1" applyBorder="1" applyAlignment="1">
      <alignment horizontal="center" vertical="center"/>
    </xf>
    <xf numFmtId="168" fontId="16" fillId="0" borderId="21" xfId="50" applyNumberFormat="1" applyFont="1" applyBorder="1" applyAlignment="1">
      <alignment horizontal="center" vertical="center"/>
    </xf>
    <xf numFmtId="16" fontId="16" fillId="0" borderId="16" xfId="50" applyNumberFormat="1" applyFont="1" applyBorder="1" applyAlignment="1">
      <alignment horizontal="center" vertical="center"/>
    </xf>
    <xf numFmtId="16" fontId="16" fillId="0" borderId="22" xfId="50" applyNumberFormat="1" applyFont="1" applyBorder="1" applyAlignment="1">
      <alignment horizontal="center" vertical="center"/>
    </xf>
    <xf numFmtId="16" fontId="16" fillId="0" borderId="45" xfId="50" applyNumberFormat="1" applyFont="1" applyBorder="1" applyAlignment="1">
      <alignment horizontal="center" vertical="center"/>
    </xf>
    <xf numFmtId="16" fontId="16" fillId="0" borderId="46" xfId="50" applyNumberFormat="1" applyFont="1" applyBorder="1" applyAlignment="1">
      <alignment horizontal="center" vertical="center"/>
    </xf>
    <xf numFmtId="16" fontId="16" fillId="0" borderId="14" xfId="50" applyNumberFormat="1" applyFont="1" applyBorder="1" applyAlignment="1">
      <alignment horizontal="center" vertical="center"/>
    </xf>
    <xf numFmtId="16" fontId="16" fillId="0" borderId="17" xfId="50" applyNumberFormat="1" applyFont="1" applyBorder="1" applyAlignment="1">
      <alignment horizontal="center" vertical="center"/>
    </xf>
    <xf numFmtId="168" fontId="16" fillId="0" borderId="15" xfId="50" applyNumberFormat="1" applyFont="1" applyBorder="1" applyAlignment="1">
      <alignment horizontal="center" vertical="center"/>
    </xf>
    <xf numFmtId="168" fontId="16" fillId="0" borderId="48" xfId="50" applyNumberFormat="1" applyFont="1" applyBorder="1" applyAlignment="1">
      <alignment horizontal="center" vertical="center"/>
    </xf>
    <xf numFmtId="0" fontId="91" fillId="4" borderId="0" xfId="48" applyFont="1" applyFill="1" applyAlignment="1">
      <alignment horizontal="center" vertical="center"/>
    </xf>
    <xf numFmtId="0" fontId="179" fillId="4" borderId="0" xfId="48" applyFont="1" applyFill="1" applyAlignment="1">
      <alignment horizontal="center" vertical="center"/>
    </xf>
    <xf numFmtId="0" fontId="67" fillId="2" borderId="6" xfId="6" applyFont="1" applyFill="1" applyBorder="1" applyAlignment="1">
      <alignment horizontal="center" vertical="center"/>
    </xf>
    <xf numFmtId="0" fontId="67" fillId="2" borderId="41" xfId="6" applyFont="1" applyFill="1" applyBorder="1" applyAlignment="1">
      <alignment horizontal="center" vertical="center"/>
    </xf>
    <xf numFmtId="0" fontId="67" fillId="2" borderId="7" xfId="6" applyFont="1" applyFill="1" applyBorder="1" applyAlignment="1">
      <alignment horizontal="center" vertical="center" wrapText="1"/>
    </xf>
    <xf numFmtId="0" fontId="67" fillId="2" borderId="42" xfId="6" applyFont="1" applyFill="1" applyBorder="1" applyAlignment="1">
      <alignment horizontal="center" vertical="center" wrapText="1"/>
    </xf>
    <xf numFmtId="0" fontId="67" fillId="2" borderId="15" xfId="6" applyFont="1" applyFill="1" applyBorder="1" applyAlignment="1">
      <alignment horizontal="center" vertical="center" wrapText="1"/>
    </xf>
    <xf numFmtId="0" fontId="67" fillId="2" borderId="18" xfId="6" applyFont="1" applyFill="1" applyBorder="1" applyAlignment="1">
      <alignment horizontal="center" vertical="center" wrapText="1"/>
    </xf>
    <xf numFmtId="0" fontId="67" fillId="2" borderId="61" xfId="6" applyFont="1" applyFill="1" applyBorder="1" applyAlignment="1">
      <alignment horizontal="center" vertical="center" wrapText="1"/>
    </xf>
    <xf numFmtId="0" fontId="67" fillId="2" borderId="13" xfId="6" applyFont="1" applyFill="1" applyBorder="1" applyAlignment="1">
      <alignment horizontal="center" vertical="center" wrapText="1"/>
    </xf>
    <xf numFmtId="0" fontId="4" fillId="35" borderId="7" xfId="48" applyFont="1" applyFill="1" applyBorder="1" applyAlignment="1">
      <alignment horizontal="center" vertical="center"/>
    </xf>
    <xf numFmtId="0" fontId="4" fillId="35" borderId="5" xfId="48" applyFont="1" applyFill="1" applyBorder="1" applyAlignment="1">
      <alignment horizontal="center" vertical="center"/>
    </xf>
    <xf numFmtId="0" fontId="4" fillId="35" borderId="25" xfId="48" applyFont="1" applyFill="1" applyBorder="1" applyAlignment="1">
      <alignment horizontal="center" vertical="center"/>
    </xf>
    <xf numFmtId="0" fontId="4" fillId="35" borderId="17" xfId="48" applyFont="1" applyFill="1" applyBorder="1" applyAlignment="1">
      <alignment horizontal="center" vertical="center"/>
    </xf>
    <xf numFmtId="0" fontId="4" fillId="35" borderId="7" xfId="48" applyFont="1" applyFill="1" applyBorder="1" applyAlignment="1">
      <alignment horizontal="center" vertical="center" wrapText="1"/>
    </xf>
    <xf numFmtId="0" fontId="4" fillId="35" borderId="23" xfId="48" applyFont="1" applyFill="1" applyBorder="1" applyAlignment="1">
      <alignment horizontal="center" vertical="center" wrapText="1"/>
    </xf>
    <xf numFmtId="0" fontId="4" fillId="35" borderId="5" xfId="48" applyFont="1" applyFill="1" applyBorder="1" applyAlignment="1">
      <alignment horizontal="center" vertical="center" wrapText="1"/>
    </xf>
    <xf numFmtId="0" fontId="4" fillId="35" borderId="26" xfId="48" applyFont="1" applyFill="1" applyBorder="1" applyAlignment="1">
      <alignment horizontal="center" vertical="center" wrapText="1"/>
    </xf>
    <xf numFmtId="0" fontId="4" fillId="35" borderId="35" xfId="48" applyFont="1" applyFill="1" applyBorder="1" applyAlignment="1">
      <alignment horizontal="center" vertical="center" wrapText="1"/>
    </xf>
    <xf numFmtId="0" fontId="4" fillId="35" borderId="27" xfId="48" applyFont="1" applyFill="1" applyBorder="1" applyAlignment="1">
      <alignment horizontal="center" vertical="center" wrapText="1"/>
    </xf>
    <xf numFmtId="0" fontId="4" fillId="35" borderId="31" xfId="48" applyFont="1" applyFill="1" applyBorder="1" applyAlignment="1">
      <alignment horizontal="center" vertical="center" wrapText="1"/>
    </xf>
    <xf numFmtId="0" fontId="4" fillId="35" borderId="14" xfId="48" applyFont="1" applyFill="1" applyBorder="1" applyAlignment="1">
      <alignment horizontal="center" vertical="center" wrapText="1"/>
    </xf>
    <xf numFmtId="0" fontId="4" fillId="35" borderId="42" xfId="48" applyFont="1" applyFill="1" applyBorder="1" applyAlignment="1">
      <alignment horizontal="center" vertical="center"/>
    </xf>
    <xf numFmtId="0" fontId="4" fillId="35" borderId="29" xfId="48" applyFont="1" applyFill="1" applyBorder="1" applyAlignment="1">
      <alignment horizontal="center" vertical="center"/>
    </xf>
    <xf numFmtId="0" fontId="4" fillId="35" borderId="37" xfId="48" applyFont="1" applyFill="1" applyBorder="1" applyAlignment="1">
      <alignment horizontal="center" vertical="center"/>
    </xf>
    <xf numFmtId="0" fontId="4" fillId="35" borderId="9" xfId="48" applyFont="1" applyFill="1" applyBorder="1" applyAlignment="1">
      <alignment horizontal="center" vertical="center"/>
    </xf>
    <xf numFmtId="0" fontId="4" fillId="35" borderId="6" xfId="48" applyFont="1" applyFill="1" applyBorder="1" applyAlignment="1">
      <alignment horizontal="center" vertical="center" wrapText="1"/>
    </xf>
    <xf numFmtId="0" fontId="4" fillId="35" borderId="30" xfId="48" applyFont="1" applyFill="1" applyBorder="1" applyAlignment="1">
      <alignment horizontal="center" vertical="center" wrapText="1"/>
    </xf>
    <xf numFmtId="0" fontId="52" fillId="36" borderId="3" xfId="48" applyFont="1" applyFill="1" applyBorder="1" applyAlignment="1">
      <alignment horizontal="center" vertical="center"/>
    </xf>
    <xf numFmtId="0" fontId="52" fillId="36" borderId="14" xfId="48" applyFont="1" applyFill="1" applyBorder="1" applyAlignment="1">
      <alignment horizontal="center" vertical="center"/>
    </xf>
    <xf numFmtId="0" fontId="52" fillId="36" borderId="10" xfId="48" applyFont="1" applyFill="1" applyBorder="1" applyAlignment="1">
      <alignment horizontal="center" vertical="center"/>
    </xf>
    <xf numFmtId="0" fontId="52" fillId="36" borderId="17" xfId="48" applyFont="1" applyFill="1" applyBorder="1" applyAlignment="1">
      <alignment horizontal="center" vertical="center"/>
    </xf>
    <xf numFmtId="0" fontId="4" fillId="35" borderId="38" xfId="48" applyFont="1" applyFill="1" applyBorder="1" applyAlignment="1">
      <alignment horizontal="center" vertical="center" wrapText="1"/>
    </xf>
    <xf numFmtId="0" fontId="4" fillId="35" borderId="39" xfId="48" applyFont="1" applyFill="1" applyBorder="1" applyAlignment="1">
      <alignment horizontal="center" vertical="center" wrapText="1"/>
    </xf>
    <xf numFmtId="0" fontId="4" fillId="35" borderId="92" xfId="48" applyFont="1" applyFill="1" applyBorder="1" applyAlignment="1">
      <alignment horizontal="center" vertical="center" wrapText="1"/>
    </xf>
    <xf numFmtId="0" fontId="52" fillId="36" borderId="80" xfId="48" applyFont="1" applyFill="1" applyBorder="1" applyAlignment="1" applyProtection="1">
      <alignment horizontal="center"/>
      <protection locked="0"/>
    </xf>
    <xf numFmtId="16" fontId="16" fillId="0" borderId="73" xfId="50" applyNumberFormat="1" applyFont="1" applyBorder="1" applyAlignment="1" applyProtection="1">
      <alignment horizontal="center" vertical="center"/>
      <protection locked="0"/>
    </xf>
    <xf numFmtId="16" fontId="16" fillId="0" borderId="74" xfId="50" applyNumberFormat="1" applyFont="1" applyBorder="1" applyAlignment="1" applyProtection="1">
      <alignment horizontal="center" vertical="center"/>
      <protection locked="0"/>
    </xf>
    <xf numFmtId="0" fontId="16" fillId="0" borderId="3" xfId="50" applyFont="1" applyBorder="1" applyAlignment="1" applyProtection="1">
      <alignment horizontal="center" vertical="center" wrapText="1"/>
      <protection locked="0"/>
    </xf>
    <xf numFmtId="0" fontId="16" fillId="0" borderId="4" xfId="50" applyFont="1" applyBorder="1" applyAlignment="1" applyProtection="1">
      <alignment horizontal="center" vertical="center" wrapText="1"/>
      <protection locked="0"/>
    </xf>
    <xf numFmtId="0" fontId="16" fillId="0" borderId="10" xfId="50" applyFont="1" applyBorder="1" applyAlignment="1" applyProtection="1">
      <alignment horizontal="center" vertical="center" wrapText="1"/>
      <protection locked="0"/>
    </xf>
    <xf numFmtId="0" fontId="16" fillId="0" borderId="11" xfId="50" applyFont="1" applyBorder="1" applyAlignment="1" applyProtection="1">
      <alignment horizontal="center" vertical="center" wrapText="1"/>
      <protection locked="0"/>
    </xf>
    <xf numFmtId="16" fontId="16" fillId="0" borderId="12" xfId="50" applyNumberFormat="1" applyFont="1" applyBorder="1" applyAlignment="1" applyProtection="1">
      <alignment horizontal="center" vertical="center" wrapText="1"/>
      <protection locked="0"/>
    </xf>
    <xf numFmtId="16" fontId="16" fillId="0" borderId="19" xfId="50" applyNumberFormat="1" applyFont="1" applyBorder="1" applyAlignment="1" applyProtection="1">
      <alignment horizontal="center" vertical="center" wrapText="1"/>
      <protection locked="0"/>
    </xf>
    <xf numFmtId="16" fontId="16" fillId="0" borderId="12" xfId="50" applyNumberFormat="1" applyFont="1" applyBorder="1" applyAlignment="1" applyProtection="1">
      <alignment horizontal="center" vertical="center"/>
      <protection locked="0"/>
    </xf>
    <xf numFmtId="16" fontId="16" fillId="0" borderId="19" xfId="50" applyNumberFormat="1" applyFont="1" applyBorder="1" applyAlignment="1" applyProtection="1">
      <alignment horizontal="center" vertical="center"/>
      <protection locked="0"/>
    </xf>
    <xf numFmtId="0" fontId="4" fillId="35" borderId="80" xfId="48" applyFont="1" applyFill="1" applyBorder="1" applyAlignment="1" applyProtection="1">
      <alignment horizontal="center" vertical="center" wrapText="1"/>
      <protection locked="0"/>
    </xf>
    <xf numFmtId="0" fontId="52" fillId="36" borderId="80" xfId="48" applyFont="1" applyFill="1" applyBorder="1" applyAlignment="1" applyProtection="1">
      <alignment horizontal="center" vertical="center"/>
      <protection locked="0"/>
    </xf>
    <xf numFmtId="16" fontId="16" fillId="0" borderId="64" xfId="50" applyNumberFormat="1" applyFont="1" applyBorder="1" applyAlignment="1" applyProtection="1">
      <alignment horizontal="center" vertical="center"/>
      <protection locked="0"/>
    </xf>
    <xf numFmtId="16" fontId="16" fillId="0" borderId="75" xfId="50" applyNumberFormat="1" applyFont="1" applyBorder="1" applyAlignment="1" applyProtection="1">
      <alignment horizontal="center" vertical="center"/>
      <protection locked="0"/>
    </xf>
    <xf numFmtId="0" fontId="91" fillId="0" borderId="0" xfId="48" applyFont="1" applyAlignment="1" applyProtection="1">
      <alignment horizontal="center" vertical="center"/>
      <protection locked="0"/>
    </xf>
    <xf numFmtId="0" fontId="8" fillId="0" borderId="0" xfId="48" applyFont="1" applyAlignment="1" applyProtection="1">
      <alignment horizontal="center"/>
      <protection locked="0"/>
    </xf>
    <xf numFmtId="0" fontId="67" fillId="2" borderId="69" xfId="6" applyFont="1" applyFill="1" applyBorder="1" applyAlignment="1" applyProtection="1">
      <alignment horizontal="center" vertical="center"/>
      <protection locked="0"/>
    </xf>
    <xf numFmtId="0" fontId="67" fillId="2" borderId="70" xfId="6" applyFont="1" applyFill="1" applyBorder="1" applyAlignment="1" applyProtection="1">
      <alignment horizontal="center" vertical="center"/>
      <protection locked="0"/>
    </xf>
    <xf numFmtId="0" fontId="67" fillId="2" borderId="65" xfId="6" applyFont="1" applyFill="1" applyBorder="1" applyAlignment="1" applyProtection="1">
      <alignment horizontal="center" vertical="center"/>
      <protection locked="0"/>
    </xf>
    <xf numFmtId="0" fontId="67" fillId="2" borderId="66" xfId="6" applyFont="1" applyFill="1" applyBorder="1" applyAlignment="1" applyProtection="1">
      <alignment horizontal="center" vertical="center"/>
      <protection locked="0"/>
    </xf>
    <xf numFmtId="0" fontId="67" fillId="2" borderId="67" xfId="6" applyFont="1" applyFill="1" applyBorder="1" applyAlignment="1" applyProtection="1">
      <alignment horizontal="center" vertical="center"/>
      <protection locked="0"/>
    </xf>
    <xf numFmtId="0" fontId="67" fillId="2" borderId="68" xfId="6" applyFont="1" applyFill="1" applyBorder="1" applyAlignment="1" applyProtection="1">
      <alignment horizontal="center" vertical="center"/>
      <protection locked="0"/>
    </xf>
    <xf numFmtId="0" fontId="67" fillId="2" borderId="71" xfId="6" applyFont="1" applyFill="1" applyBorder="1" applyAlignment="1" applyProtection="1">
      <alignment horizontal="center" vertical="center" wrapText="1"/>
      <protection locked="0"/>
    </xf>
    <xf numFmtId="0" fontId="67" fillId="2" borderId="72" xfId="6" applyFont="1" applyFill="1" applyBorder="1" applyAlignment="1" applyProtection="1">
      <alignment horizontal="center" vertical="center" wrapText="1"/>
      <protection locked="0"/>
    </xf>
    <xf numFmtId="16" fontId="16" fillId="0" borderId="19" xfId="50" applyNumberFormat="1" applyFont="1" applyBorder="1" applyAlignment="1">
      <alignment horizontal="center" vertical="center"/>
    </xf>
    <xf numFmtId="0" fontId="7" fillId="3" borderId="0" xfId="48" applyFont="1" applyFill="1" applyAlignment="1">
      <alignment horizontal="center" vertical="center"/>
    </xf>
    <xf numFmtId="0" fontId="14" fillId="2" borderId="7" xfId="6" applyFont="1" applyFill="1" applyBorder="1" applyAlignment="1">
      <alignment horizontal="center" vertical="center"/>
    </xf>
    <xf numFmtId="0" fontId="14" fillId="2" borderId="5" xfId="6" applyFont="1" applyFill="1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  <xf numFmtId="0" fontId="14" fillId="2" borderId="20" xfId="6" applyFont="1" applyFill="1" applyBorder="1" applyAlignment="1">
      <alignment horizontal="center" vertical="center"/>
    </xf>
    <xf numFmtId="174" fontId="16" fillId="0" borderId="3" xfId="50" applyNumberFormat="1" applyFont="1" applyBorder="1" applyAlignment="1">
      <alignment horizontal="center" vertical="center"/>
    </xf>
    <xf numFmtId="174" fontId="16" fillId="0" borderId="32" xfId="50" applyNumberFormat="1" applyFont="1" applyBorder="1" applyAlignment="1">
      <alignment horizontal="center" vertical="center"/>
    </xf>
    <xf numFmtId="16" fontId="16" fillId="0" borderId="4" xfId="50" applyNumberFormat="1" applyFont="1" applyBorder="1" applyAlignment="1">
      <alignment horizontal="center" vertical="center"/>
    </xf>
    <xf numFmtId="16" fontId="16" fillId="0" borderId="11" xfId="50" applyNumberFormat="1" applyFont="1" applyBorder="1" applyAlignment="1">
      <alignment horizontal="center" vertical="center"/>
    </xf>
    <xf numFmtId="0" fontId="75" fillId="3" borderId="0" xfId="48" applyFont="1" applyFill="1" applyAlignment="1">
      <alignment horizontal="center" vertical="center"/>
    </xf>
    <xf numFmtId="0" fontId="14" fillId="2" borderId="8" xfId="6" applyFont="1" applyFill="1" applyBorder="1" applyAlignment="1">
      <alignment horizontal="center" vertical="center"/>
    </xf>
    <xf numFmtId="0" fontId="14" fillId="2" borderId="7" xfId="6" applyFont="1" applyFill="1" applyBorder="1" applyAlignment="1">
      <alignment horizontal="center" vertical="center" wrapText="1"/>
    </xf>
    <xf numFmtId="0" fontId="14" fillId="2" borderId="1" xfId="6" applyFont="1" applyFill="1" applyBorder="1" applyAlignment="1">
      <alignment horizontal="center" vertical="center" wrapText="1"/>
    </xf>
    <xf numFmtId="174" fontId="16" fillId="0" borderId="10" xfId="50" applyNumberFormat="1" applyFont="1" applyBorder="1" applyAlignment="1">
      <alignment horizontal="center" vertical="center"/>
    </xf>
    <xf numFmtId="0" fontId="52" fillId="36" borderId="31" xfId="48" applyFont="1" applyFill="1" applyBorder="1" applyAlignment="1">
      <alignment horizontal="center" vertical="center"/>
    </xf>
    <xf numFmtId="0" fontId="52" fillId="36" borderId="34" xfId="48" applyFont="1" applyFill="1" applyBorder="1" applyAlignment="1">
      <alignment horizontal="center" vertical="center"/>
    </xf>
    <xf numFmtId="0" fontId="4" fillId="35" borderId="40" xfId="48" applyFont="1" applyFill="1" applyBorder="1" applyAlignment="1">
      <alignment horizontal="center" vertical="center" wrapText="1"/>
    </xf>
    <xf numFmtId="0" fontId="22" fillId="35" borderId="37" xfId="54" applyFont="1" applyFill="1" applyBorder="1" applyAlignment="1">
      <alignment horizontal="center" vertical="center"/>
    </xf>
    <xf numFmtId="0" fontId="22" fillId="35" borderId="9" xfId="54" applyFont="1" applyFill="1" applyBorder="1" applyAlignment="1">
      <alignment horizontal="center" vertical="center"/>
    </xf>
    <xf numFmtId="0" fontId="22" fillId="35" borderId="13" xfId="54" applyFont="1" applyFill="1" applyBorder="1" applyAlignment="1">
      <alignment horizontal="center" vertical="center"/>
    </xf>
    <xf numFmtId="16" fontId="16" fillId="0" borderId="4" xfId="50" applyNumberFormat="1" applyFont="1" applyBorder="1" applyAlignment="1">
      <alignment horizontal="center" vertical="center" wrapText="1"/>
    </xf>
    <xf numFmtId="0" fontId="22" fillId="35" borderId="7" xfId="48" applyFont="1" applyFill="1" applyBorder="1" applyAlignment="1">
      <alignment horizontal="center" vertical="center"/>
    </xf>
    <xf numFmtId="0" fontId="22" fillId="35" borderId="5" xfId="48" applyFont="1" applyFill="1" applyBorder="1" applyAlignment="1">
      <alignment horizontal="center" vertical="center"/>
    </xf>
    <xf numFmtId="0" fontId="22" fillId="35" borderId="25" xfId="48" applyFont="1" applyFill="1" applyBorder="1" applyAlignment="1">
      <alignment horizontal="center" vertical="center"/>
    </xf>
    <xf numFmtId="0" fontId="22" fillId="35" borderId="17" xfId="48" applyFont="1" applyFill="1" applyBorder="1" applyAlignment="1">
      <alignment horizontal="center" vertical="center"/>
    </xf>
    <xf numFmtId="0" fontId="22" fillId="35" borderId="2" xfId="48" applyFont="1" applyFill="1" applyBorder="1" applyAlignment="1">
      <alignment horizontal="center" vertical="center" wrapText="1"/>
    </xf>
    <xf numFmtId="0" fontId="22" fillId="35" borderId="62" xfId="48" applyFont="1" applyFill="1" applyBorder="1" applyAlignment="1">
      <alignment horizontal="center" vertical="center" wrapText="1"/>
    </xf>
    <xf numFmtId="0" fontId="22" fillId="35" borderId="63" xfId="48" applyFont="1" applyFill="1" applyBorder="1" applyAlignment="1">
      <alignment horizontal="center" vertical="center" wrapText="1"/>
    </xf>
    <xf numFmtId="0" fontId="22" fillId="35" borderId="37" xfId="48" applyFont="1" applyFill="1" applyBorder="1" applyAlignment="1">
      <alignment horizontal="center" vertical="center"/>
    </xf>
    <xf numFmtId="0" fontId="22" fillId="35" borderId="9" xfId="48" applyFont="1" applyFill="1" applyBorder="1" applyAlignment="1">
      <alignment horizontal="center" vertical="center"/>
    </xf>
    <xf numFmtId="0" fontId="22" fillId="35" borderId="13" xfId="48" applyFont="1" applyFill="1" applyBorder="1" applyAlignment="1">
      <alignment horizontal="center" vertical="center"/>
    </xf>
    <xf numFmtId="174" fontId="16" fillId="0" borderId="47" xfId="50" applyNumberFormat="1" applyFont="1" applyBorder="1" applyAlignment="1">
      <alignment horizontal="center" vertical="center"/>
    </xf>
    <xf numFmtId="174" fontId="16" fillId="0" borderId="82" xfId="50" applyNumberFormat="1" applyFont="1" applyBorder="1" applyAlignment="1">
      <alignment horizontal="center" vertical="center"/>
    </xf>
    <xf numFmtId="174" fontId="16" fillId="0" borderId="83" xfId="50" applyNumberFormat="1" applyFont="1" applyBorder="1" applyAlignment="1">
      <alignment horizontal="center" vertical="center"/>
    </xf>
    <xf numFmtId="174" fontId="16" fillId="0" borderId="15" xfId="50" applyNumberFormat="1" applyFont="1" applyBorder="1" applyAlignment="1">
      <alignment horizontal="center" vertical="center"/>
    </xf>
    <xf numFmtId="174" fontId="16" fillId="0" borderId="48" xfId="50" applyNumberFormat="1" applyFont="1" applyBorder="1" applyAlignment="1">
      <alignment horizontal="center" vertical="center"/>
    </xf>
    <xf numFmtId="174" fontId="16" fillId="0" borderId="50" xfId="50" quotePrefix="1" applyNumberFormat="1" applyFont="1" applyBorder="1" applyAlignment="1">
      <alignment horizontal="center" vertical="center"/>
    </xf>
    <xf numFmtId="16" fontId="16" fillId="0" borderId="75" xfId="50" applyNumberFormat="1" applyFont="1" applyBorder="1" applyAlignment="1">
      <alignment horizontal="center" vertical="center"/>
    </xf>
    <xf numFmtId="0" fontId="7" fillId="2" borderId="0" xfId="54" applyFont="1" applyFill="1" applyAlignment="1">
      <alignment horizontal="center" vertical="center"/>
    </xf>
    <xf numFmtId="0" fontId="14" fillId="2" borderId="0" xfId="6" applyFont="1" applyFill="1" applyAlignment="1">
      <alignment horizontal="center" vertical="center" wrapText="1"/>
    </xf>
    <xf numFmtId="0" fontId="14" fillId="2" borderId="8" xfId="6" applyFont="1" applyFill="1" applyBorder="1" applyAlignment="1">
      <alignment horizontal="center" vertical="center" wrapText="1"/>
    </xf>
    <xf numFmtId="0" fontId="14" fillId="2" borderId="12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horizontal="center" vertical="center"/>
    </xf>
    <xf numFmtId="0" fontId="14" fillId="2" borderId="4" xfId="6" applyFont="1" applyFill="1" applyBorder="1" applyAlignment="1">
      <alignment horizontal="center" vertical="center"/>
    </xf>
    <xf numFmtId="0" fontId="14" fillId="2" borderId="10" xfId="6" applyFont="1" applyFill="1" applyBorder="1" applyAlignment="1">
      <alignment horizontal="center" vertical="center"/>
    </xf>
    <xf numFmtId="0" fontId="14" fillId="2" borderId="11" xfId="6" applyFont="1" applyFill="1" applyBorder="1" applyAlignment="1">
      <alignment horizontal="center" vertical="center"/>
    </xf>
    <xf numFmtId="0" fontId="11" fillId="5" borderId="0" xfId="54" applyFont="1" applyFill="1" applyAlignment="1">
      <alignment horizontal="center" vertical="center"/>
    </xf>
    <xf numFmtId="0" fontId="14" fillId="2" borderId="9" xfId="6" applyFont="1" applyFill="1" applyBorder="1" applyAlignment="1">
      <alignment horizontal="center" vertical="center" wrapText="1"/>
    </xf>
    <xf numFmtId="0" fontId="14" fillId="2" borderId="13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/>
    </xf>
    <xf numFmtId="0" fontId="11" fillId="5" borderId="29" xfId="54" applyFont="1" applyFill="1" applyBorder="1" applyAlignment="1">
      <alignment horizontal="center" vertical="center"/>
    </xf>
    <xf numFmtId="0" fontId="22" fillId="35" borderId="26" xfId="48" applyFont="1" applyFill="1" applyBorder="1" applyAlignment="1">
      <alignment horizontal="center" vertical="center" wrapText="1"/>
    </xf>
    <xf numFmtId="0" fontId="22" fillId="35" borderId="35" xfId="48" applyFont="1" applyFill="1" applyBorder="1" applyAlignment="1">
      <alignment horizontal="center" vertical="center" wrapText="1"/>
    </xf>
    <xf numFmtId="0" fontId="22" fillId="35" borderId="27" xfId="48" applyFont="1" applyFill="1" applyBorder="1" applyAlignment="1">
      <alignment horizontal="center" vertical="center" wrapText="1"/>
    </xf>
    <xf numFmtId="0" fontId="22" fillId="35" borderId="2" xfId="48" applyFont="1" applyFill="1" applyBorder="1" applyAlignment="1">
      <alignment horizontal="center" vertical="center"/>
    </xf>
    <xf numFmtId="0" fontId="22" fillId="35" borderId="62" xfId="48" applyFont="1" applyFill="1" applyBorder="1" applyAlignment="1">
      <alignment horizontal="center" vertical="center"/>
    </xf>
    <xf numFmtId="0" fontId="22" fillId="35" borderId="63" xfId="48" applyFont="1" applyFill="1" applyBorder="1" applyAlignment="1">
      <alignment horizontal="center" vertical="center"/>
    </xf>
    <xf numFmtId="16" fontId="16" fillId="33" borderId="37" xfId="50" applyNumberFormat="1" applyFont="1" applyFill="1" applyBorder="1" applyAlignment="1">
      <alignment horizontal="center" vertical="center"/>
    </xf>
    <xf numFmtId="16" fontId="16" fillId="33" borderId="13" xfId="50" applyNumberFormat="1" applyFont="1" applyFill="1" applyBorder="1" applyAlignment="1">
      <alignment horizontal="center" vertical="center"/>
    </xf>
  </cellXfs>
  <cellStyles count="158">
    <cellStyle name="20% - 强调文字颜色 1" xfId="29" xr:uid="{00000000-0005-0000-0000-000000000000}"/>
    <cellStyle name="20% - 强调文字颜色 2" xfId="18" xr:uid="{00000000-0005-0000-0000-000001000000}"/>
    <cellStyle name="20% - 强调文字颜色 3" xfId="30" xr:uid="{00000000-0005-0000-0000-000002000000}"/>
    <cellStyle name="20% - 强调文字颜色 4" xfId="31" xr:uid="{00000000-0005-0000-0000-000003000000}"/>
    <cellStyle name="20% - 强调文字颜色 5" xfId="32" xr:uid="{00000000-0005-0000-0000-000004000000}"/>
    <cellStyle name="20% - 强调文字颜色 6" xfId="2" xr:uid="{00000000-0005-0000-0000-000005000000}"/>
    <cellStyle name="40% - 强调文字颜色 1" xfId="25" xr:uid="{00000000-0005-0000-0000-000006000000}"/>
    <cellStyle name="40% - 强调文字颜色 2" xfId="27" xr:uid="{00000000-0005-0000-0000-000007000000}"/>
    <cellStyle name="40% - 强调文字颜色 3" xfId="28" xr:uid="{00000000-0005-0000-0000-000008000000}"/>
    <cellStyle name="40% - 强调文字颜色 4" xfId="24" xr:uid="{00000000-0005-0000-0000-000009000000}"/>
    <cellStyle name="40% - 强调文字颜色 5" xfId="26" xr:uid="{00000000-0005-0000-0000-00000A000000}"/>
    <cellStyle name="40% - 强调文字颜色 6" xfId="11" xr:uid="{00000000-0005-0000-0000-00000B000000}"/>
    <cellStyle name="60% - 强调文字颜色 1" xfId="33" xr:uid="{00000000-0005-0000-0000-00000C000000}"/>
    <cellStyle name="60% - 强调文字颜色 2" xfId="34" xr:uid="{00000000-0005-0000-0000-00000D000000}"/>
    <cellStyle name="60% - 强调文字颜色 3" xfId="35" xr:uid="{00000000-0005-0000-0000-00000E000000}"/>
    <cellStyle name="60% - 强调文字颜色 4" xfId="36" xr:uid="{00000000-0005-0000-0000-00000F000000}"/>
    <cellStyle name="60% - 强调文字颜色 5" xfId="37" xr:uid="{00000000-0005-0000-0000-000010000000}"/>
    <cellStyle name="60% - 强调文字颜色 6" xfId="38" xr:uid="{00000000-0005-0000-0000-000011000000}"/>
    <cellStyle name="Comma [0] 2" xfId="149" xr:uid="{00000000-0005-0000-0000-000012000000}"/>
    <cellStyle name="Comma 2" xfId="40" xr:uid="{00000000-0005-0000-0000-000013000000}"/>
    <cellStyle name="Hyperlink" xfId="5" builtinId="8"/>
    <cellStyle name="Normal" xfId="0" builtinId="0"/>
    <cellStyle name="Normal 17" xfId="41" xr:uid="{00000000-0005-0000-0000-000016000000}"/>
    <cellStyle name="Normal 18" xfId="43" xr:uid="{00000000-0005-0000-0000-000017000000}"/>
    <cellStyle name="Normal 18 2" xfId="44" xr:uid="{00000000-0005-0000-0000-000018000000}"/>
    <cellStyle name="Normal 2" xfId="45" xr:uid="{00000000-0005-0000-0000-000019000000}"/>
    <cellStyle name="Normal 2 2" xfId="46" xr:uid="{00000000-0005-0000-0000-00001A000000}"/>
    <cellStyle name="Normal 2 3" xfId="150" xr:uid="{00000000-0005-0000-0000-00001B000000}"/>
    <cellStyle name="Normal 3" xfId="148" xr:uid="{00000000-0005-0000-0000-00001C000000}"/>
    <cellStyle name="Normal 81" xfId="47" xr:uid="{00000000-0005-0000-0000-00001D000000}"/>
    <cellStyle name="Normal_EUROPE" xfId="48" xr:uid="{00000000-0005-0000-0000-00001E000000}"/>
    <cellStyle name="Normal_HCM-PORT KELANG" xfId="49" xr:uid="{00000000-0005-0000-0000-00001F000000}"/>
    <cellStyle name="Normal_MED" xfId="50" xr:uid="{00000000-0005-0000-0000-000020000000}"/>
    <cellStyle name="Normal_MED (1)" xfId="51" xr:uid="{00000000-0005-0000-0000-000021000000}"/>
    <cellStyle name="Normal_MENU" xfId="53" xr:uid="{00000000-0005-0000-0000-000022000000}"/>
    <cellStyle name="Normal_PERSIAN GULF" xfId="54" xr:uid="{00000000-0005-0000-0000-000023000000}"/>
    <cellStyle name="Normal_PERSIAN GULF 2" xfId="22" xr:uid="{00000000-0005-0000-0000-000024000000}"/>
    <cellStyle name="Normal_Persian Gulf via HKG" xfId="55" xr:uid="{00000000-0005-0000-0000-000025000000}"/>
    <cellStyle name="Normal_Sheet1" xfId="6" xr:uid="{00000000-0005-0000-0000-000026000000}"/>
    <cellStyle name="Normal_SOUTH AFRICA" xfId="13" xr:uid="{00000000-0005-0000-0000-000027000000}"/>
    <cellStyle name="Normal_US WC &amp; Canada" xfId="57" xr:uid="{00000000-0005-0000-0000-000028000000}"/>
    <cellStyle name="normální 2" xfId="59" xr:uid="{00000000-0005-0000-0000-000029000000}"/>
    <cellStyle name="normální 2 2" xfId="56" xr:uid="{00000000-0005-0000-0000-00002A000000}"/>
    <cellStyle name="normální 2 2 2" xfId="60" xr:uid="{00000000-0005-0000-0000-00002B000000}"/>
    <cellStyle name="normální 2 3" xfId="61" xr:uid="{00000000-0005-0000-0000-00002C000000}"/>
    <cellStyle name="normální 2_Xl0001353" xfId="62" xr:uid="{00000000-0005-0000-0000-00002D000000}"/>
    <cellStyle name="normální_04Road" xfId="63" xr:uid="{00000000-0005-0000-0000-00002E000000}"/>
    <cellStyle name="쉼표 [0] 2" xfId="151" xr:uid="{00000000-0005-0000-0000-00002F000000}"/>
    <cellStyle name="쉼표 [0] 3" xfId="152" xr:uid="{00000000-0005-0000-0000-000030000000}"/>
    <cellStyle name="표준 2" xfId="153" xr:uid="{00000000-0005-0000-0000-000031000000}"/>
    <cellStyle name="표준 4" xfId="154" xr:uid="{00000000-0005-0000-0000-000032000000}"/>
    <cellStyle name="표준_LOOP 3 LR-2005(CEX)" xfId="64" xr:uid="{00000000-0005-0000-0000-000033000000}"/>
    <cellStyle name="一般_2008-10-28 Long Term Schedule CTS SVC" xfId="65" xr:uid="{00000000-0005-0000-0000-000034000000}"/>
    <cellStyle name="好" xfId="66" xr:uid="{00000000-0005-0000-0000-000035000000}"/>
    <cellStyle name="好_MED WB ARB 1st Quarter 2013" xfId="67" xr:uid="{00000000-0005-0000-0000-000036000000}"/>
    <cellStyle name="好_MED WB ARB 1st Quarter 2015" xfId="19" xr:uid="{00000000-0005-0000-0000-000037000000}"/>
    <cellStyle name="好_MED WB ARB 1st Quarter 2015v2" xfId="68" xr:uid="{00000000-0005-0000-0000-000038000000}"/>
    <cellStyle name="好_MED WB ARB 2nd Quarter 2014" xfId="7" xr:uid="{00000000-0005-0000-0000-000039000000}"/>
    <cellStyle name="好_MED WB ARB 2nd Quarter 2014V2" xfId="69" xr:uid="{00000000-0005-0000-0000-00003A000000}"/>
    <cellStyle name="好_MED WB ARB 3rd Quarter 2013" xfId="70" xr:uid="{00000000-0005-0000-0000-00003B000000}"/>
    <cellStyle name="好_MED WB ARB 4th Quarter 2013V1" xfId="71" xr:uid="{00000000-0005-0000-0000-00003C000000}"/>
    <cellStyle name="好_NW EUR SVC Westbound RF Arbitraries 2nd Qtr 2014" xfId="72" xr:uid="{00000000-0005-0000-0000-00003D000000}"/>
    <cellStyle name="好_NW EUR SVC Westbound RF Arbitraries 3rd Qtr 2013" xfId="73" xr:uid="{00000000-0005-0000-0000-00003E000000}"/>
    <cellStyle name="好_NW EUR SVC Westbound RF Arbitraries 3rd Qtr 2014" xfId="74" xr:uid="{00000000-0005-0000-0000-00003F000000}"/>
    <cellStyle name="好_NWE 2011 3rd qu WB ARB proposal" xfId="75" xr:uid="{00000000-0005-0000-0000-000040000000}"/>
    <cellStyle name="好_NWE 2011 4thQ WB ARB proposal" xfId="76" xr:uid="{00000000-0005-0000-0000-000041000000}"/>
    <cellStyle name="好_NWE WB ARB 1st Quarter 2013" xfId="77" xr:uid="{00000000-0005-0000-0000-000042000000}"/>
    <cellStyle name="好_NWE WB ARB 1st Quarter 2013V2" xfId="78" xr:uid="{00000000-0005-0000-0000-000043000000}"/>
    <cellStyle name="好_NWE WB ARB 1st Quarter 2014" xfId="14" xr:uid="{00000000-0005-0000-0000-000044000000}"/>
    <cellStyle name="好_NWE WB ARB 2nd Quarter 2012 proposals" xfId="79" xr:uid="{00000000-0005-0000-0000-000045000000}"/>
    <cellStyle name="好_NWE WB ARB 2nd Quarter 2013" xfId="58" xr:uid="{00000000-0005-0000-0000-000046000000}"/>
    <cellStyle name="好_NWE WB ARB 2nd Quarter 2013 V1" xfId="81" xr:uid="{00000000-0005-0000-0000-000047000000}"/>
    <cellStyle name="好_NWE WB ARB 2nd Quarter 2013 V4" xfId="82" xr:uid="{00000000-0005-0000-0000-000048000000}"/>
    <cellStyle name="好_NWE WB ARB 2nd Quarter 2014(20140529-20140630)" xfId="83" xr:uid="{00000000-0005-0000-0000-000049000000}"/>
    <cellStyle name="好_NWE WB ARB 2nd Quarter 2014v2" xfId="84" xr:uid="{00000000-0005-0000-0000-00004A000000}"/>
    <cellStyle name="好_NWE WB ARB 2nd Quarter 2014v3 (1)" xfId="85" xr:uid="{00000000-0005-0000-0000-00004B000000}"/>
    <cellStyle name="好_NWE WB ARB 3rd Quarter 2012" xfId="86" xr:uid="{00000000-0005-0000-0000-00004C000000}"/>
    <cellStyle name="好_NWE WB ARB 3rd Quarter 2013" xfId="87" xr:uid="{00000000-0005-0000-0000-00004D000000}"/>
    <cellStyle name="好_NWE WB ARB 3rd Quarter 2014" xfId="88" xr:uid="{00000000-0005-0000-0000-00004E000000}"/>
    <cellStyle name="好_NWE WB ARB 4th Quarter 2012" xfId="89" xr:uid="{00000000-0005-0000-0000-00004F000000}"/>
    <cellStyle name="好_NWE WB ARB 4th Quarter 2012 update" xfId="90" xr:uid="{00000000-0005-0000-0000-000050000000}"/>
    <cellStyle name="好_NWE WB ARB 4th Quarter 2013" xfId="91" xr:uid="{00000000-0005-0000-0000-000051000000}"/>
    <cellStyle name="好_NWE WB ARB 4th Quarter 2014" xfId="92" xr:uid="{00000000-0005-0000-0000-000052000000}"/>
    <cellStyle name="好_NWE WB ARB NOV 25-DEC 31 2011" xfId="17" xr:uid="{00000000-0005-0000-0000-000053000000}"/>
    <cellStyle name="好_NWE WB ARB Q1 2012" xfId="4" xr:uid="{00000000-0005-0000-0000-000054000000}"/>
    <cellStyle name="好_REVISED NWE WB ARB 3rd Quarter 2013" xfId="93" xr:uid="{00000000-0005-0000-0000-000055000000}"/>
    <cellStyle name="好_UPDATED NWE WB ARB 1st Quarter 2013" xfId="21" xr:uid="{00000000-0005-0000-0000-000056000000}"/>
    <cellStyle name="差" xfId="94" xr:uid="{00000000-0005-0000-0000-000057000000}"/>
    <cellStyle name="差_MED WB ARB 1st Quarter 2013" xfId="95" xr:uid="{00000000-0005-0000-0000-000058000000}"/>
    <cellStyle name="差_MED WB ARB 1st Quarter 2015" xfId="96" xr:uid="{00000000-0005-0000-0000-000059000000}"/>
    <cellStyle name="差_MED WB ARB 1st Quarter 2015v2" xfId="97" xr:uid="{00000000-0005-0000-0000-00005A000000}"/>
    <cellStyle name="差_MED WB ARB 2nd Quarter 2014" xfId="99" xr:uid="{00000000-0005-0000-0000-00005B000000}"/>
    <cellStyle name="差_MED WB ARB 2nd Quarter 2014V2" xfId="98" xr:uid="{00000000-0005-0000-0000-00005C000000}"/>
    <cellStyle name="差_MED WB ARB 3rd Quarter 2013" xfId="100" xr:uid="{00000000-0005-0000-0000-00005D000000}"/>
    <cellStyle name="差_MED WB ARB 4th Quarter 2013V1" xfId="101" xr:uid="{00000000-0005-0000-0000-00005E000000}"/>
    <cellStyle name="差_NW EUR SVC Westbound RF Arbitraries 2nd Qtr 2014" xfId="102" xr:uid="{00000000-0005-0000-0000-00005F000000}"/>
    <cellStyle name="差_NW EUR SVC Westbound RF Arbitraries 3rd Qtr 2013" xfId="16" xr:uid="{00000000-0005-0000-0000-000060000000}"/>
    <cellStyle name="差_NW EUR SVC Westbound RF Arbitraries 3rd Qtr 2014" xfId="103" xr:uid="{00000000-0005-0000-0000-000061000000}"/>
    <cellStyle name="差_NWE 2011 3rd qu WB ARB proposal" xfId="105" xr:uid="{00000000-0005-0000-0000-000062000000}"/>
    <cellStyle name="差_NWE 2011 4thQ WB ARB proposal" xfId="106" xr:uid="{00000000-0005-0000-0000-000063000000}"/>
    <cellStyle name="差_NWE WB ARB 1st Quarter 2013" xfId="107" xr:uid="{00000000-0005-0000-0000-000064000000}"/>
    <cellStyle name="差_NWE WB ARB 1st Quarter 2013V2" xfId="15" xr:uid="{00000000-0005-0000-0000-000065000000}"/>
    <cellStyle name="差_NWE WB ARB 1st Quarter 2014" xfId="108" xr:uid="{00000000-0005-0000-0000-000066000000}"/>
    <cellStyle name="差_NWE WB ARB 2nd Quarter 2012 proposals" xfId="109" xr:uid="{00000000-0005-0000-0000-000067000000}"/>
    <cellStyle name="差_NWE WB ARB 2nd Quarter 2013" xfId="110" xr:uid="{00000000-0005-0000-0000-000068000000}"/>
    <cellStyle name="差_NWE WB ARB 2nd Quarter 2013 V1" xfId="111" xr:uid="{00000000-0005-0000-0000-000069000000}"/>
    <cellStyle name="差_NWE WB ARB 2nd Quarter 2013 V4" xfId="80" xr:uid="{00000000-0005-0000-0000-00006A000000}"/>
    <cellStyle name="差_NWE WB ARB 2nd Quarter 2014(20140529-20140630)" xfId="112" xr:uid="{00000000-0005-0000-0000-00006B000000}"/>
    <cellStyle name="差_NWE WB ARB 2nd Quarter 2014v2" xfId="23" xr:uid="{00000000-0005-0000-0000-00006C000000}"/>
    <cellStyle name="差_NWE WB ARB 2nd Quarter 2014v3 (1)" xfId="113" xr:uid="{00000000-0005-0000-0000-00006D000000}"/>
    <cellStyle name="差_NWE WB ARB 3rd Quarter 2012" xfId="115" xr:uid="{00000000-0005-0000-0000-00006E000000}"/>
    <cellStyle name="差_NWE WB ARB 3rd Quarter 2013" xfId="104" xr:uid="{00000000-0005-0000-0000-00006F000000}"/>
    <cellStyle name="差_NWE WB ARB 3rd Quarter 2014" xfId="116" xr:uid="{00000000-0005-0000-0000-000070000000}"/>
    <cellStyle name="差_NWE WB ARB 4th Quarter 2012" xfId="117" xr:uid="{00000000-0005-0000-0000-000071000000}"/>
    <cellStyle name="差_NWE WB ARB 4th Quarter 2012 update" xfId="118" xr:uid="{00000000-0005-0000-0000-000072000000}"/>
    <cellStyle name="差_NWE WB ARB 4th Quarter 2013" xfId="119" xr:uid="{00000000-0005-0000-0000-000073000000}"/>
    <cellStyle name="差_NWE WB ARB 4th Quarter 2014" xfId="120" xr:uid="{00000000-0005-0000-0000-000074000000}"/>
    <cellStyle name="差_NWE WB ARB NOV 25-DEC 31 2011" xfId="121" xr:uid="{00000000-0005-0000-0000-000075000000}"/>
    <cellStyle name="差_NWE WB ARB Q1 2012" xfId="122" xr:uid="{00000000-0005-0000-0000-000076000000}"/>
    <cellStyle name="差_REVISED NWE WB ARB 3rd Quarter 2013" xfId="123" xr:uid="{00000000-0005-0000-0000-000077000000}"/>
    <cellStyle name="差_UPDATED NWE WB ARB 1st Quarter 2013" xfId="124" xr:uid="{00000000-0005-0000-0000-000078000000}"/>
    <cellStyle name="常规 2" xfId="8" xr:uid="{00000000-0005-0000-0000-000079000000}"/>
    <cellStyle name="常规 2 2" xfId="20" xr:uid="{00000000-0005-0000-0000-00007A000000}"/>
    <cellStyle name="常规 2 2 2" xfId="125" xr:uid="{00000000-0005-0000-0000-00007B000000}"/>
    <cellStyle name="常规 2 3" xfId="12" xr:uid="{00000000-0005-0000-0000-00007C000000}"/>
    <cellStyle name="常规 2_Xl0001226" xfId="126" xr:uid="{00000000-0005-0000-0000-00007D000000}"/>
    <cellStyle name="常规 21" xfId="155" xr:uid="{00000000-0005-0000-0000-00007E000000}"/>
    <cellStyle name="常规 21 2" xfId="156" xr:uid="{00000000-0005-0000-0000-00007F000000}"/>
    <cellStyle name="常规 21 2 2 2" xfId="127" xr:uid="{00000000-0005-0000-0000-000080000000}"/>
    <cellStyle name="常规 3" xfId="128" xr:uid="{00000000-0005-0000-0000-000081000000}"/>
    <cellStyle name="常规 3 13" xfId="129" xr:uid="{00000000-0005-0000-0000-000082000000}"/>
    <cellStyle name="常规 3 2" xfId="52" xr:uid="{00000000-0005-0000-0000-000083000000}"/>
    <cellStyle name="常规 3 2 2 2" xfId="1" xr:uid="{00000000-0005-0000-0000-000084000000}"/>
    <cellStyle name="常规 3 3" xfId="157" xr:uid="{00000000-0005-0000-0000-000085000000}"/>
    <cellStyle name="常规 4" xfId="130" xr:uid="{00000000-0005-0000-0000-000086000000}"/>
    <cellStyle name="常规_AEN LTS(20071031) " xfId="131" xr:uid="{00000000-0005-0000-0000-000087000000}"/>
    <cellStyle name="强调文字颜色 1" xfId="132" xr:uid="{00000000-0005-0000-0000-000088000000}"/>
    <cellStyle name="强调文字颜色 2" xfId="3" xr:uid="{00000000-0005-0000-0000-000089000000}"/>
    <cellStyle name="强调文字颜色 3" xfId="133" xr:uid="{00000000-0005-0000-0000-00008A000000}"/>
    <cellStyle name="强调文字颜色 4" xfId="134" xr:uid="{00000000-0005-0000-0000-00008B000000}"/>
    <cellStyle name="强调文字颜色 5" xfId="135" xr:uid="{00000000-0005-0000-0000-00008C000000}"/>
    <cellStyle name="强调文字颜色 6" xfId="136" xr:uid="{00000000-0005-0000-0000-00008D000000}"/>
    <cellStyle name="标题" xfId="137" xr:uid="{00000000-0005-0000-0000-00008E000000}"/>
    <cellStyle name="标题 1" xfId="138" xr:uid="{00000000-0005-0000-0000-00008F000000}"/>
    <cellStyle name="标题 2" xfId="139" xr:uid="{00000000-0005-0000-0000-000090000000}"/>
    <cellStyle name="标题 3" xfId="140" xr:uid="{00000000-0005-0000-0000-000091000000}"/>
    <cellStyle name="标题 4" xfId="39" xr:uid="{00000000-0005-0000-0000-000092000000}"/>
    <cellStyle name="标题_MED WB ARB 1st Quarter 2013" xfId="141" xr:uid="{00000000-0005-0000-0000-000093000000}"/>
    <cellStyle name="检查单元格" xfId="142" xr:uid="{00000000-0005-0000-0000-000094000000}"/>
    <cellStyle name="汇总" xfId="42" xr:uid="{00000000-0005-0000-0000-000095000000}"/>
    <cellStyle name="注释" xfId="143" xr:uid="{00000000-0005-0000-0000-000096000000}"/>
    <cellStyle name="解释性文本" xfId="114" xr:uid="{00000000-0005-0000-0000-000097000000}"/>
    <cellStyle name="警告文本" xfId="144" xr:uid="{00000000-0005-0000-0000-000098000000}"/>
    <cellStyle name="计算" xfId="10" xr:uid="{00000000-0005-0000-0000-000099000000}"/>
    <cellStyle name="输入" xfId="145" xr:uid="{00000000-0005-0000-0000-00009A000000}"/>
    <cellStyle name="输出" xfId="146" xr:uid="{00000000-0005-0000-0000-00009B000000}"/>
    <cellStyle name="适中" xfId="9" xr:uid="{00000000-0005-0000-0000-00009C000000}"/>
    <cellStyle name="链接单元格" xfId="147" xr:uid="{00000000-0005-0000-0000-00009D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</xdr:col>
      <xdr:colOff>47625</xdr:colOff>
      <xdr:row>2</xdr:row>
      <xdr:rowOff>47625</xdr:rowOff>
    </xdr:to>
    <xdr:pic>
      <xdr:nvPicPr>
        <xdr:cNvPr id="1418255" name="Picture 1243">
          <a:extLst>
            <a:ext uri="{FF2B5EF4-FFF2-40B4-BE49-F238E27FC236}">
              <a16:creationId xmlns:a16="http://schemas.microsoft.com/office/drawing/2014/main" id="{00000000-0008-0000-0000-00000FA4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8FFFF"/>
            </a:clrFrom>
            <a:clrTo>
              <a:srgbClr val="F8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675" y="9525"/>
          <a:ext cx="12001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1</xdr:row>
      <xdr:rowOff>314325</xdr:rowOff>
    </xdr:to>
    <xdr:pic>
      <xdr:nvPicPr>
        <xdr:cNvPr id="1423375" name="Picture 1243">
          <a:extLst>
            <a:ext uri="{FF2B5EF4-FFF2-40B4-BE49-F238E27FC236}">
              <a16:creationId xmlns:a16="http://schemas.microsoft.com/office/drawing/2014/main" id="{00000000-0008-0000-0800-00000FB8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28675" cy="63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1314450</xdr:colOff>
      <xdr:row>2</xdr:row>
      <xdr:rowOff>152400</xdr:rowOff>
    </xdr:to>
    <xdr:pic>
      <xdr:nvPicPr>
        <xdr:cNvPr id="1420303" name="Picture 1243">
          <a:extLst>
            <a:ext uri="{FF2B5EF4-FFF2-40B4-BE49-F238E27FC236}">
              <a16:creationId xmlns:a16="http://schemas.microsoft.com/office/drawing/2014/main" id="{00000000-0008-0000-0600-00000FAC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8100"/>
          <a:ext cx="1314450" cy="748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1</xdr:row>
      <xdr:rowOff>314325</xdr:rowOff>
    </xdr:to>
    <xdr:pic>
      <xdr:nvPicPr>
        <xdr:cNvPr id="1370570" name="Picture 1243">
          <a:extLst>
            <a:ext uri="{FF2B5EF4-FFF2-40B4-BE49-F238E27FC236}">
              <a16:creationId xmlns:a16="http://schemas.microsoft.com/office/drawing/2014/main" id="{00000000-0008-0000-0900-0000CAE9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28675" cy="63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1</xdr:row>
      <xdr:rowOff>314325</xdr:rowOff>
    </xdr:to>
    <xdr:pic>
      <xdr:nvPicPr>
        <xdr:cNvPr id="1425423" name="Picture 1243">
          <a:extLst>
            <a:ext uri="{FF2B5EF4-FFF2-40B4-BE49-F238E27FC236}">
              <a16:creationId xmlns:a16="http://schemas.microsoft.com/office/drawing/2014/main" id="{00000000-0008-0000-0A00-00000FC0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28675" cy="63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857250</xdr:colOff>
      <xdr:row>1</xdr:row>
      <xdr:rowOff>304800</xdr:rowOff>
    </xdr:to>
    <xdr:pic>
      <xdr:nvPicPr>
        <xdr:cNvPr id="1408039" name="Picture 1243">
          <a:extLst>
            <a:ext uri="{FF2B5EF4-FFF2-40B4-BE49-F238E27FC236}">
              <a16:creationId xmlns:a16="http://schemas.microsoft.com/office/drawing/2014/main" id="{00000000-0008-0000-0B00-0000277C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57250" cy="621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990600</xdr:colOff>
      <xdr:row>2</xdr:row>
      <xdr:rowOff>0</xdr:rowOff>
    </xdr:to>
    <xdr:pic>
      <xdr:nvPicPr>
        <xdr:cNvPr id="2" name="Picture 1243">
          <a:extLst>
            <a:ext uri="{FF2B5EF4-FFF2-40B4-BE49-F238E27FC236}">
              <a16:creationId xmlns:a16="http://schemas.microsoft.com/office/drawing/2014/main" id="{7D3EFA71-31A2-48D8-A292-905524A5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" y="47625"/>
          <a:ext cx="962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790575</xdr:colOff>
      <xdr:row>1</xdr:row>
      <xdr:rowOff>161925</xdr:rowOff>
    </xdr:to>
    <xdr:pic>
      <xdr:nvPicPr>
        <xdr:cNvPr id="1426447" name="Picture 1243">
          <a:extLst>
            <a:ext uri="{FF2B5EF4-FFF2-40B4-BE49-F238E27FC236}">
              <a16:creationId xmlns:a16="http://schemas.microsoft.com/office/drawing/2014/main" id="{00000000-0008-0000-0C00-00000FC4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47625"/>
          <a:ext cx="752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790575</xdr:colOff>
      <xdr:row>1</xdr:row>
      <xdr:rowOff>161925</xdr:rowOff>
    </xdr:to>
    <xdr:pic>
      <xdr:nvPicPr>
        <xdr:cNvPr id="2" name="Picture 1243">
          <a:extLst>
            <a:ext uri="{FF2B5EF4-FFF2-40B4-BE49-F238E27FC236}">
              <a16:creationId xmlns:a16="http://schemas.microsoft.com/office/drawing/2014/main" id="{C00AEA7C-8A59-495F-B9D9-A06899CCD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47625"/>
          <a:ext cx="752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2</xdr:row>
      <xdr:rowOff>0</xdr:rowOff>
    </xdr:to>
    <xdr:pic>
      <xdr:nvPicPr>
        <xdr:cNvPr id="1427471" name="Picture 1243">
          <a:extLst>
            <a:ext uri="{FF2B5EF4-FFF2-40B4-BE49-F238E27FC236}">
              <a16:creationId xmlns:a16="http://schemas.microsoft.com/office/drawing/2014/main" id="{00000000-0008-0000-0D00-00000FC8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85825" cy="63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1702174</xdr:colOff>
      <xdr:row>32</xdr:row>
      <xdr:rowOff>57150</xdr:rowOff>
    </xdr:to>
    <xdr:pic>
      <xdr:nvPicPr>
        <xdr:cNvPr id="1428495" name="Picture 1243">
          <a:extLst>
            <a:ext uri="{FF2B5EF4-FFF2-40B4-BE49-F238E27FC236}">
              <a16:creationId xmlns:a16="http://schemas.microsoft.com/office/drawing/2014/main" id="{00000000-0008-0000-0E00-00000FCC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7150"/>
          <a:ext cx="1708150" cy="824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990600</xdr:colOff>
      <xdr:row>2</xdr:row>
      <xdr:rowOff>0</xdr:rowOff>
    </xdr:to>
    <xdr:pic>
      <xdr:nvPicPr>
        <xdr:cNvPr id="2" name="Picture 1243">
          <a:extLst>
            <a:ext uri="{FF2B5EF4-FFF2-40B4-BE49-F238E27FC236}">
              <a16:creationId xmlns:a16="http://schemas.microsoft.com/office/drawing/2014/main" id="{97BEC218-9A0A-40D3-82BB-8EB9333A5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" y="47625"/>
          <a:ext cx="9620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0</xdr:col>
      <xdr:colOff>1524000</xdr:colOff>
      <xdr:row>2</xdr:row>
      <xdr:rowOff>190500</xdr:rowOff>
    </xdr:to>
    <xdr:pic>
      <xdr:nvPicPr>
        <xdr:cNvPr id="1429519" name="Picture 1243">
          <a:extLst>
            <a:ext uri="{FF2B5EF4-FFF2-40B4-BE49-F238E27FC236}">
              <a16:creationId xmlns:a16="http://schemas.microsoft.com/office/drawing/2014/main" id="{00000000-0008-0000-0F00-00000FD0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0"/>
          <a:ext cx="1123950" cy="824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1076325</xdr:colOff>
      <xdr:row>2</xdr:row>
      <xdr:rowOff>57150</xdr:rowOff>
    </xdr:to>
    <xdr:pic>
      <xdr:nvPicPr>
        <xdr:cNvPr id="1431567" name="Picture 1243">
          <a:extLst>
            <a:ext uri="{FF2B5EF4-FFF2-40B4-BE49-F238E27FC236}">
              <a16:creationId xmlns:a16="http://schemas.microsoft.com/office/drawing/2014/main" id="{00000000-0008-0000-1400-00000FD8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0"/>
          <a:ext cx="981075" cy="690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0</xdr:col>
      <xdr:colOff>1190625</xdr:colOff>
      <xdr:row>2</xdr:row>
      <xdr:rowOff>171450</xdr:rowOff>
    </xdr:to>
    <xdr:pic>
      <xdr:nvPicPr>
        <xdr:cNvPr id="1434639" name="Picture 1243">
          <a:extLst>
            <a:ext uri="{FF2B5EF4-FFF2-40B4-BE49-F238E27FC236}">
              <a16:creationId xmlns:a16="http://schemas.microsoft.com/office/drawing/2014/main" id="{00000000-0008-0000-1500-00000FE4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0" y="66675"/>
          <a:ext cx="1038225" cy="738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990600</xdr:colOff>
      <xdr:row>2</xdr:row>
      <xdr:rowOff>285750</xdr:rowOff>
    </xdr:to>
    <xdr:pic>
      <xdr:nvPicPr>
        <xdr:cNvPr id="1422355" name="Picture 1243">
          <a:extLst>
            <a:ext uri="{FF2B5EF4-FFF2-40B4-BE49-F238E27FC236}">
              <a16:creationId xmlns:a16="http://schemas.microsoft.com/office/drawing/2014/main" id="{00000000-0008-0000-0200-000013B4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" y="47625"/>
          <a:ext cx="962025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857250</xdr:colOff>
      <xdr:row>1</xdr:row>
      <xdr:rowOff>304800</xdr:rowOff>
    </xdr:to>
    <xdr:pic>
      <xdr:nvPicPr>
        <xdr:cNvPr id="1419279" name="Picture 1243">
          <a:extLst>
            <a:ext uri="{FF2B5EF4-FFF2-40B4-BE49-F238E27FC236}">
              <a16:creationId xmlns:a16="http://schemas.microsoft.com/office/drawing/2014/main" id="{00000000-0008-0000-0300-00000FA8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57250" cy="621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3</xdr:row>
      <xdr:rowOff>161925</xdr:rowOff>
    </xdr:to>
    <xdr:pic>
      <xdr:nvPicPr>
        <xdr:cNvPr id="2" name="Picture 1243">
          <a:extLst>
            <a:ext uri="{FF2B5EF4-FFF2-40B4-BE49-F238E27FC236}">
              <a16:creationId xmlns:a16="http://schemas.microsoft.com/office/drawing/2014/main" id="{2BDD8FDF-7239-4426-B3DD-5AAF18802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620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526191</xdr:colOff>
      <xdr:row>2</xdr:row>
      <xdr:rowOff>171450</xdr:rowOff>
    </xdr:to>
    <xdr:pic>
      <xdr:nvPicPr>
        <xdr:cNvPr id="2" name="Picture 1243">
          <a:extLst>
            <a:ext uri="{FF2B5EF4-FFF2-40B4-BE49-F238E27FC236}">
              <a16:creationId xmlns:a16="http://schemas.microsoft.com/office/drawing/2014/main" id="{1D3604ED-8CF4-4FB6-BB77-C32EB11DC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0"/>
          <a:ext cx="52619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1</xdr:row>
      <xdr:rowOff>419100</xdr:rowOff>
    </xdr:to>
    <xdr:pic>
      <xdr:nvPicPr>
        <xdr:cNvPr id="1424399" name="Picture 1243">
          <a:extLst>
            <a:ext uri="{FF2B5EF4-FFF2-40B4-BE49-F238E27FC236}">
              <a16:creationId xmlns:a16="http://schemas.microsoft.com/office/drawing/2014/main" id="{00000000-0008-0000-0400-00000FBC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62025" cy="735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857250</xdr:colOff>
      <xdr:row>1</xdr:row>
      <xdr:rowOff>304800</xdr:rowOff>
    </xdr:to>
    <xdr:pic>
      <xdr:nvPicPr>
        <xdr:cNvPr id="2" name="Picture 12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57250" cy="621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923925</xdr:colOff>
      <xdr:row>1</xdr:row>
      <xdr:rowOff>236444</xdr:rowOff>
    </xdr:to>
    <xdr:pic>
      <xdr:nvPicPr>
        <xdr:cNvPr id="1421327" name="Picture 1243">
          <a:extLst>
            <a:ext uri="{FF2B5EF4-FFF2-40B4-BE49-F238E27FC236}">
              <a16:creationId xmlns:a16="http://schemas.microsoft.com/office/drawing/2014/main" id="{00000000-0008-0000-0700-00000FB0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050"/>
          <a:ext cx="923925" cy="671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comments" Target="../comments5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drawing" Target="../drawings/drawing13.xml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4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2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comments" Target="../comments7.xml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drawing" Target="../drawings/drawing18.xml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13" Type="http://schemas.openxmlformats.org/officeDocument/2006/relationships/comments" Target="../comments12.xml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drawing" Target="../drawings/drawing21.xml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13" Type="http://schemas.openxmlformats.org/officeDocument/2006/relationships/comments" Target="../comments13.xml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12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11" Type="http://schemas.openxmlformats.org/officeDocument/2006/relationships/drawing" Target="../drawings/drawing22.xml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showGridLines="0" topLeftCell="A5" zoomScaleNormal="100" workbookViewId="0">
      <selection activeCell="C5" sqref="C5"/>
    </sheetView>
  </sheetViews>
  <sheetFormatPr defaultColWidth="9" defaultRowHeight="12.75"/>
  <cols>
    <col min="1" max="1" width="16" style="325" customWidth="1"/>
    <col min="2" max="2" width="22.375" style="326" customWidth="1"/>
    <col min="3" max="3" width="96" style="326" customWidth="1"/>
    <col min="4" max="4" width="20.875" style="326" customWidth="1"/>
    <col min="5" max="5" width="11.875" style="326" customWidth="1"/>
    <col min="6" max="6" width="9" style="325"/>
    <col min="7" max="8" width="9" style="326"/>
    <col min="9" max="9" width="24.125" style="326" customWidth="1"/>
    <col min="10" max="10" width="9" style="326" customWidth="1"/>
    <col min="11" max="16384" width="9" style="326"/>
  </cols>
  <sheetData>
    <row r="1" spans="1:11" s="320" customFormat="1" ht="15" customHeight="1">
      <c r="A1" s="978" t="s">
        <v>0</v>
      </c>
      <c r="B1" s="978"/>
      <c r="C1" s="978"/>
      <c r="D1" s="978"/>
      <c r="I1" s="388"/>
    </row>
    <row r="2" spans="1:11" s="320" customFormat="1" ht="48.75" customHeight="1">
      <c r="A2" s="978"/>
      <c r="B2" s="978"/>
      <c r="C2" s="978"/>
      <c r="D2" s="978"/>
      <c r="E2" s="327"/>
      <c r="F2" s="327"/>
      <c r="G2" s="327"/>
      <c r="H2" s="327"/>
      <c r="I2" s="327"/>
      <c r="J2" s="327"/>
      <c r="K2" s="327"/>
    </row>
    <row r="3" spans="1:11" s="321" customFormat="1" ht="26.25">
      <c r="A3" s="985"/>
      <c r="B3" s="985"/>
      <c r="C3" s="985"/>
      <c r="D3" s="985"/>
      <c r="E3" s="985"/>
      <c r="F3" s="985"/>
      <c r="G3" s="985"/>
      <c r="H3" s="985"/>
      <c r="I3" s="985"/>
      <c r="J3" s="985"/>
      <c r="K3" s="985"/>
    </row>
    <row r="4" spans="1:11" s="321" customFormat="1" ht="26.25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</row>
    <row r="5" spans="1:11" s="321" customFormat="1" ht="26.25">
      <c r="A5" s="329" t="s">
        <v>1</v>
      </c>
      <c r="B5" s="330" t="s">
        <v>2</v>
      </c>
      <c r="C5" s="329" t="s">
        <v>3</v>
      </c>
      <c r="D5" s="330" t="s">
        <v>4</v>
      </c>
      <c r="E5" s="331"/>
      <c r="F5" s="986"/>
      <c r="G5" s="986"/>
      <c r="H5" s="986"/>
      <c r="I5" s="328"/>
      <c r="J5" s="328"/>
      <c r="K5" s="328"/>
    </row>
    <row r="6" spans="1:11" s="321" customFormat="1" ht="16.5" customHeight="1">
      <c r="A6" s="982" t="s">
        <v>5</v>
      </c>
      <c r="B6" s="332"/>
      <c r="C6" s="333"/>
      <c r="D6" s="332"/>
      <c r="E6" s="328"/>
      <c r="F6" s="328"/>
      <c r="G6" s="328"/>
      <c r="H6" s="328"/>
      <c r="I6" s="328"/>
      <c r="J6" s="328"/>
      <c r="K6" s="328"/>
    </row>
    <row r="7" spans="1:11" s="321" customFormat="1" ht="26.25">
      <c r="A7" s="983"/>
      <c r="B7" s="339" t="s">
        <v>6</v>
      </c>
      <c r="C7" s="344" t="s">
        <v>409</v>
      </c>
      <c r="D7" s="334" t="s">
        <v>410</v>
      </c>
      <c r="E7" s="335" t="s">
        <v>7</v>
      </c>
      <c r="F7" s="328"/>
      <c r="G7" s="328"/>
      <c r="H7" s="328"/>
      <c r="I7" s="328"/>
      <c r="J7" s="328"/>
      <c r="K7" s="328"/>
    </row>
    <row r="8" spans="1:11" s="321" customFormat="1" ht="26.25">
      <c r="A8" s="983"/>
      <c r="B8" s="334" t="s">
        <v>8</v>
      </c>
      <c r="C8" s="336" t="s">
        <v>9</v>
      </c>
      <c r="D8" s="334" t="s">
        <v>10</v>
      </c>
      <c r="E8" s="335" t="s">
        <v>11</v>
      </c>
      <c r="F8" s="328"/>
      <c r="G8" s="328"/>
      <c r="H8" s="328"/>
      <c r="I8" s="328"/>
      <c r="J8" s="328"/>
      <c r="K8" s="328"/>
    </row>
    <row r="9" spans="1:11" s="321" customFormat="1" ht="26.25">
      <c r="A9" s="983"/>
      <c r="B9" s="334" t="s">
        <v>12</v>
      </c>
      <c r="C9" s="336" t="s">
        <v>414</v>
      </c>
      <c r="D9" s="334" t="s">
        <v>13</v>
      </c>
      <c r="E9" s="328"/>
      <c r="F9" s="328"/>
      <c r="G9" s="328"/>
      <c r="H9" s="328"/>
      <c r="I9" s="328"/>
      <c r="J9" s="328"/>
      <c r="K9" s="328"/>
    </row>
    <row r="10" spans="1:11" s="321" customFormat="1" ht="26.25">
      <c r="A10" s="983"/>
      <c r="B10" s="334" t="s">
        <v>12</v>
      </c>
      <c r="C10" s="336" t="s">
        <v>412</v>
      </c>
      <c r="D10" s="334" t="s">
        <v>14</v>
      </c>
      <c r="E10" s="335" t="s">
        <v>15</v>
      </c>
      <c r="F10" s="328"/>
      <c r="G10" s="328"/>
      <c r="H10" s="328"/>
      <c r="I10" s="328"/>
      <c r="J10" s="328"/>
      <c r="K10" s="328"/>
    </row>
    <row r="11" spans="1:11" s="321" customFormat="1" ht="26.25">
      <c r="A11" s="983"/>
      <c r="B11" s="334" t="s">
        <v>12</v>
      </c>
      <c r="C11" s="336" t="s">
        <v>17</v>
      </c>
      <c r="D11" s="334" t="s">
        <v>18</v>
      </c>
      <c r="E11" s="337"/>
      <c r="F11" s="338"/>
      <c r="G11" s="338"/>
      <c r="H11" s="328"/>
      <c r="I11" s="328"/>
      <c r="J11" s="328"/>
      <c r="K11" s="328"/>
    </row>
    <row r="12" spans="1:11" s="321" customFormat="1" ht="26.25">
      <c r="A12" s="983"/>
      <c r="B12" s="339" t="s">
        <v>19</v>
      </c>
      <c r="C12" s="336" t="s">
        <v>413</v>
      </c>
      <c r="D12" s="334" t="s">
        <v>20</v>
      </c>
      <c r="E12" s="340"/>
      <c r="F12" s="328"/>
      <c r="G12" s="328"/>
      <c r="H12" s="328"/>
      <c r="I12" s="328"/>
      <c r="J12" s="328"/>
      <c r="K12" s="328"/>
    </row>
    <row r="13" spans="1:11" s="321" customFormat="1" ht="26.25">
      <c r="A13" s="983"/>
      <c r="B13" s="339" t="s">
        <v>21</v>
      </c>
      <c r="C13" s="336" t="s">
        <v>22</v>
      </c>
      <c r="D13" s="334" t="s">
        <v>411</v>
      </c>
      <c r="E13" s="335" t="s">
        <v>23</v>
      </c>
      <c r="F13" s="328"/>
      <c r="G13" s="328"/>
      <c r="H13" s="328"/>
      <c r="I13" s="328"/>
      <c r="J13" s="328"/>
      <c r="K13" s="328"/>
    </row>
    <row r="14" spans="1:11" s="321" customFormat="1" ht="26.25" hidden="1">
      <c r="A14" s="983"/>
      <c r="B14" s="334" t="s">
        <v>8</v>
      </c>
      <c r="C14" s="336" t="s">
        <v>24</v>
      </c>
      <c r="D14" s="334" t="s">
        <v>25</v>
      </c>
      <c r="E14" s="328"/>
      <c r="F14" s="328"/>
      <c r="G14" s="328"/>
      <c r="H14" s="328"/>
      <c r="I14" s="328"/>
      <c r="J14" s="328"/>
      <c r="K14" s="328"/>
    </row>
    <row r="15" spans="1:11" s="321" customFormat="1" ht="27" customHeight="1">
      <c r="A15" s="983"/>
      <c r="B15" s="334" t="s">
        <v>8</v>
      </c>
      <c r="C15" s="336" t="s">
        <v>22</v>
      </c>
      <c r="D15" s="334" t="s">
        <v>28</v>
      </c>
      <c r="E15" s="335" t="s">
        <v>29</v>
      </c>
      <c r="F15" s="328"/>
      <c r="G15" s="328"/>
      <c r="H15" s="328"/>
      <c r="I15" s="328"/>
      <c r="J15" s="328"/>
      <c r="K15" s="328"/>
    </row>
    <row r="16" spans="1:11" s="321" customFormat="1" ht="27" customHeight="1">
      <c r="A16" s="983"/>
      <c r="B16" s="334" t="s">
        <v>8</v>
      </c>
      <c r="C16" s="336" t="s">
        <v>148</v>
      </c>
      <c r="D16" s="334" t="s">
        <v>541</v>
      </c>
      <c r="E16" s="335"/>
      <c r="F16" s="328"/>
      <c r="G16" s="328"/>
      <c r="H16" s="328"/>
      <c r="I16" s="328"/>
      <c r="J16" s="328"/>
      <c r="K16" s="328"/>
    </row>
    <row r="17" spans="1:11" s="321" customFormat="1" ht="27" customHeight="1">
      <c r="A17" s="983"/>
      <c r="B17" s="334" t="s">
        <v>12</v>
      </c>
      <c r="C17" s="336" t="s">
        <v>416</v>
      </c>
      <c r="D17" s="334" t="s">
        <v>417</v>
      </c>
      <c r="E17" s="335" t="s">
        <v>418</v>
      </c>
      <c r="F17" s="328"/>
      <c r="G17" s="328"/>
      <c r="H17" s="328"/>
      <c r="I17" s="328"/>
      <c r="J17" s="328"/>
      <c r="K17" s="328"/>
    </row>
    <row r="18" spans="1:11" s="321" customFormat="1" ht="15.75" customHeight="1">
      <c r="A18" s="983"/>
      <c r="B18" s="342"/>
      <c r="C18" s="347"/>
      <c r="D18" s="342"/>
      <c r="E18" s="335"/>
      <c r="F18" s="328"/>
      <c r="G18" s="328"/>
      <c r="H18" s="328"/>
      <c r="I18" s="328"/>
      <c r="J18" s="328"/>
      <c r="K18" s="328"/>
    </row>
    <row r="19" spans="1:11" s="321" customFormat="1" ht="26.25">
      <c r="A19" s="982" t="s">
        <v>30</v>
      </c>
      <c r="B19" s="339" t="s">
        <v>19</v>
      </c>
      <c r="C19" s="344" t="s">
        <v>30</v>
      </c>
      <c r="D19" s="345" t="s">
        <v>20</v>
      </c>
      <c r="E19" s="328"/>
      <c r="F19" s="328"/>
      <c r="G19" s="328"/>
      <c r="H19" s="328"/>
      <c r="I19" s="328"/>
      <c r="J19" s="328"/>
      <c r="K19" s="328"/>
    </row>
    <row r="20" spans="1:11" s="321" customFormat="1" ht="26.25">
      <c r="A20" s="983"/>
      <c r="B20" s="339" t="s">
        <v>12</v>
      </c>
      <c r="C20" s="344" t="s">
        <v>31</v>
      </c>
      <c r="D20" s="689" t="s">
        <v>14</v>
      </c>
      <c r="E20" s="328"/>
      <c r="F20" s="328"/>
      <c r="G20" s="328"/>
      <c r="H20" s="328"/>
      <c r="I20" s="328"/>
      <c r="J20" s="328"/>
      <c r="K20" s="328"/>
    </row>
    <row r="21" spans="1:11" s="321" customFormat="1" ht="29.25" customHeight="1">
      <c r="A21" s="983"/>
      <c r="B21" s="334" t="s">
        <v>21</v>
      </c>
      <c r="C21" s="336" t="s">
        <v>31</v>
      </c>
      <c r="D21" s="334" t="s">
        <v>10</v>
      </c>
      <c r="E21" s="335" t="s">
        <v>29</v>
      </c>
      <c r="F21" s="328"/>
      <c r="G21" s="328"/>
      <c r="H21" s="328"/>
      <c r="I21" s="328"/>
      <c r="J21" s="328"/>
      <c r="K21" s="328"/>
    </row>
    <row r="22" spans="1:11" s="321" customFormat="1" ht="26.25">
      <c r="A22" s="983"/>
      <c r="B22" s="334" t="s">
        <v>12</v>
      </c>
      <c r="C22" s="346" t="s">
        <v>31</v>
      </c>
      <c r="D22" s="334" t="s">
        <v>13</v>
      </c>
      <c r="E22" s="328"/>
      <c r="F22" s="328"/>
      <c r="G22" s="328"/>
      <c r="H22" s="328"/>
      <c r="I22" s="328"/>
      <c r="J22" s="328"/>
      <c r="K22" s="328"/>
    </row>
    <row r="23" spans="1:11" s="321" customFormat="1" ht="26.25">
      <c r="A23" s="983"/>
      <c r="B23" s="334" t="s">
        <v>32</v>
      </c>
      <c r="C23" s="336" t="s">
        <v>31</v>
      </c>
      <c r="D23" s="334" t="s">
        <v>33</v>
      </c>
      <c r="E23" s="328"/>
      <c r="F23" s="328"/>
      <c r="G23" s="328"/>
      <c r="H23" s="328"/>
      <c r="I23" s="328"/>
      <c r="J23" s="328"/>
      <c r="K23" s="328"/>
    </row>
    <row r="24" spans="1:11" s="321" customFormat="1" ht="26.25">
      <c r="A24" s="983"/>
      <c r="B24" s="334" t="s">
        <v>8</v>
      </c>
      <c r="C24" s="723" t="s">
        <v>30</v>
      </c>
      <c r="D24" s="334" t="s">
        <v>25</v>
      </c>
      <c r="E24" s="328"/>
      <c r="F24" s="328"/>
      <c r="G24" s="328"/>
      <c r="H24" s="328"/>
      <c r="I24" s="328"/>
      <c r="J24" s="328"/>
      <c r="K24" s="328"/>
    </row>
    <row r="25" spans="1:11" s="321" customFormat="1" ht="18" customHeight="1">
      <c r="A25" s="984"/>
      <c r="B25" s="342"/>
      <c r="C25" s="343"/>
      <c r="D25" s="342"/>
      <c r="E25" s="328"/>
      <c r="F25" s="328"/>
      <c r="G25" s="328"/>
      <c r="H25" s="328"/>
      <c r="I25" s="328"/>
      <c r="J25" s="328"/>
      <c r="K25" s="328"/>
    </row>
    <row r="26" spans="1:11" s="321" customFormat="1" ht="40.5" customHeight="1">
      <c r="A26" s="718" t="s">
        <v>35</v>
      </c>
      <c r="B26" s="717" t="s">
        <v>36</v>
      </c>
      <c r="C26" s="721" t="s">
        <v>37</v>
      </c>
      <c r="D26" s="349" t="s">
        <v>33</v>
      </c>
      <c r="E26" s="328"/>
      <c r="F26" s="328"/>
      <c r="G26" s="328"/>
      <c r="H26" s="328"/>
      <c r="I26" s="328"/>
      <c r="J26" s="328"/>
      <c r="K26" s="328"/>
    </row>
    <row r="27" spans="1:11" s="321" customFormat="1" ht="45.75" customHeight="1">
      <c r="A27" s="979" t="s">
        <v>39</v>
      </c>
      <c r="B27" s="719" t="s">
        <v>16</v>
      </c>
      <c r="C27" s="720" t="s">
        <v>40</v>
      </c>
      <c r="D27" s="722" t="s">
        <v>20</v>
      </c>
      <c r="E27" s="328"/>
      <c r="F27" s="328"/>
      <c r="G27" s="328"/>
      <c r="H27" s="328"/>
      <c r="I27" s="328"/>
      <c r="J27" s="328"/>
      <c r="K27" s="328"/>
    </row>
    <row r="28" spans="1:11" s="321" customFormat="1" ht="20.25" customHeight="1">
      <c r="A28" s="980"/>
      <c r="B28" s="334" t="s">
        <v>12</v>
      </c>
      <c r="C28" s="723" t="s">
        <v>40</v>
      </c>
      <c r="D28" s="349" t="s">
        <v>13</v>
      </c>
      <c r="E28" s="328"/>
      <c r="F28" s="328"/>
      <c r="G28" s="328"/>
      <c r="H28" s="328"/>
      <c r="I28" s="328"/>
      <c r="J28" s="328"/>
      <c r="K28" s="328"/>
    </row>
    <row r="29" spans="1:11" s="321" customFormat="1" ht="41.25" customHeight="1">
      <c r="A29" s="981"/>
      <c r="B29" s="342" t="s">
        <v>12</v>
      </c>
      <c r="C29" s="724" t="s">
        <v>41</v>
      </c>
      <c r="D29" s="349" t="s">
        <v>18</v>
      </c>
      <c r="E29" s="328"/>
      <c r="F29" s="328"/>
      <c r="G29" s="328"/>
      <c r="H29" s="328"/>
      <c r="I29" s="328"/>
      <c r="J29" s="328"/>
      <c r="K29" s="328"/>
    </row>
    <row r="30" spans="1:11" s="322" customFormat="1" ht="60.75" customHeight="1">
      <c r="A30" s="348" t="s">
        <v>42</v>
      </c>
      <c r="B30" s="349" t="s">
        <v>43</v>
      </c>
      <c r="C30" s="347" t="s">
        <v>42</v>
      </c>
      <c r="D30" s="342" t="s">
        <v>415</v>
      </c>
      <c r="E30" s="351"/>
      <c r="F30" s="351"/>
      <c r="G30" s="351"/>
      <c r="H30" s="351"/>
      <c r="I30" s="351"/>
      <c r="J30" s="351"/>
      <c r="K30" s="351"/>
    </row>
    <row r="31" spans="1:11" s="322" customFormat="1" ht="60.75" customHeight="1">
      <c r="A31" s="348" t="s">
        <v>488</v>
      </c>
      <c r="B31" s="349" t="s">
        <v>6</v>
      </c>
      <c r="C31" s="347" t="s">
        <v>488</v>
      </c>
      <c r="D31" s="342" t="s">
        <v>489</v>
      </c>
      <c r="E31" s="351"/>
      <c r="F31" s="351"/>
      <c r="G31" s="351"/>
      <c r="H31" s="351"/>
      <c r="I31" s="351"/>
      <c r="J31" s="351"/>
      <c r="K31" s="351"/>
    </row>
    <row r="32" spans="1:11" s="321" customFormat="1" ht="15.75" customHeight="1">
      <c r="A32" s="982" t="s">
        <v>44</v>
      </c>
      <c r="B32" s="334"/>
      <c r="C32" s="336"/>
      <c r="D32" s="334"/>
      <c r="E32" s="328"/>
      <c r="F32" s="328"/>
      <c r="G32" s="328"/>
      <c r="H32" s="328"/>
      <c r="I32" s="328"/>
      <c r="J32" s="328"/>
      <c r="K32" s="328"/>
    </row>
    <row r="33" spans="1:11" s="321" customFormat="1" ht="18.75" customHeight="1">
      <c r="A33" s="983"/>
      <c r="B33" s="334" t="s">
        <v>6</v>
      </c>
      <c r="C33" s="346" t="s">
        <v>45</v>
      </c>
      <c r="D33" s="334" t="s">
        <v>46</v>
      </c>
      <c r="E33" s="328"/>
      <c r="F33" s="328"/>
      <c r="G33" s="328"/>
      <c r="H33" s="328"/>
      <c r="I33" s="328"/>
      <c r="J33" s="328"/>
      <c r="K33" s="328"/>
    </row>
    <row r="34" spans="1:11" s="321" customFormat="1" ht="26.25">
      <c r="A34" s="983"/>
      <c r="B34" s="334" t="s">
        <v>43</v>
      </c>
      <c r="C34" s="346" t="s">
        <v>47</v>
      </c>
      <c r="D34" s="334"/>
      <c r="E34" s="328"/>
      <c r="F34" s="328"/>
      <c r="G34" s="328"/>
      <c r="H34" s="328"/>
      <c r="I34" s="328"/>
      <c r="J34" s="328"/>
      <c r="K34" s="328"/>
    </row>
    <row r="35" spans="1:11" s="322" customFormat="1" ht="12.75" customHeight="1">
      <c r="A35" s="983"/>
      <c r="B35" s="342"/>
      <c r="C35" s="343"/>
      <c r="D35" s="342"/>
      <c r="E35" s="351"/>
      <c r="F35" s="351"/>
      <c r="G35" s="351"/>
      <c r="H35" s="351"/>
      <c r="I35" s="351"/>
      <c r="J35" s="351"/>
      <c r="K35" s="351"/>
    </row>
    <row r="36" spans="1:11" s="322" customFormat="1" ht="15" customHeight="1">
      <c r="A36" s="982" t="s">
        <v>48</v>
      </c>
      <c r="B36" s="334"/>
      <c r="C36" s="336"/>
      <c r="D36" s="334"/>
      <c r="E36" s="351"/>
      <c r="F36" s="351"/>
      <c r="G36" s="351"/>
      <c r="H36" s="351"/>
      <c r="I36" s="351"/>
      <c r="J36" s="351"/>
      <c r="K36" s="351"/>
    </row>
    <row r="37" spans="1:11" s="321" customFormat="1" ht="26.25">
      <c r="A37" s="983"/>
      <c r="B37" s="334" t="s">
        <v>16</v>
      </c>
      <c r="C37" s="346" t="s">
        <v>49</v>
      </c>
      <c r="D37" s="334" t="s">
        <v>50</v>
      </c>
      <c r="E37" s="328"/>
      <c r="F37" s="328"/>
      <c r="G37" s="328"/>
      <c r="H37" s="328"/>
      <c r="I37" s="328"/>
      <c r="J37" s="328"/>
      <c r="K37" s="328"/>
    </row>
    <row r="38" spans="1:11" s="321" customFormat="1" ht="26.25">
      <c r="A38" s="983"/>
      <c r="B38" s="334" t="s">
        <v>43</v>
      </c>
      <c r="C38" s="346" t="s">
        <v>51</v>
      </c>
      <c r="D38" s="334"/>
      <c r="E38" s="328"/>
      <c r="F38" s="328"/>
      <c r="G38" s="328"/>
      <c r="H38" s="328"/>
      <c r="I38" s="328"/>
      <c r="J38" s="328"/>
      <c r="K38" s="328"/>
    </row>
    <row r="39" spans="1:11" s="321" customFormat="1" ht="15" customHeight="1">
      <c r="A39" s="984"/>
      <c r="B39" s="342"/>
      <c r="C39" s="343"/>
      <c r="D39" s="342"/>
      <c r="E39" s="328"/>
      <c r="F39" s="328"/>
      <c r="G39" s="328"/>
      <c r="H39" s="328"/>
      <c r="I39" s="328"/>
      <c r="J39" s="328"/>
      <c r="K39" s="328"/>
    </row>
    <row r="40" spans="1:11" s="321" customFormat="1" ht="12" customHeight="1">
      <c r="A40" s="982" t="s">
        <v>52</v>
      </c>
      <c r="B40" s="334"/>
      <c r="C40" s="336"/>
      <c r="D40" s="334"/>
      <c r="E40" s="328"/>
      <c r="F40" s="328"/>
      <c r="G40" s="328"/>
      <c r="H40" s="328"/>
      <c r="I40" s="328"/>
      <c r="J40" s="328"/>
      <c r="K40" s="328"/>
    </row>
    <row r="41" spans="1:11" s="321" customFormat="1" ht="26.25">
      <c r="A41" s="983"/>
      <c r="B41" s="334" t="s">
        <v>43</v>
      </c>
      <c r="C41" s="346" t="s">
        <v>53</v>
      </c>
      <c r="D41" s="334"/>
      <c r="E41" s="328"/>
      <c r="F41" s="328"/>
      <c r="G41" s="328"/>
      <c r="H41" s="328"/>
      <c r="I41" s="328"/>
      <c r="J41" s="328"/>
      <c r="K41" s="328"/>
    </row>
    <row r="42" spans="1:11" s="321" customFormat="1" ht="31.5" customHeight="1">
      <c r="A42" s="983"/>
      <c r="B42" s="334" t="s">
        <v>43</v>
      </c>
      <c r="C42" s="346" t="s">
        <v>54</v>
      </c>
      <c r="D42" s="334"/>
      <c r="E42" s="334" t="s">
        <v>55</v>
      </c>
      <c r="F42" s="328"/>
      <c r="G42" s="328"/>
      <c r="H42" s="328"/>
      <c r="I42" s="328"/>
      <c r="J42" s="328"/>
      <c r="K42" s="328"/>
    </row>
    <row r="43" spans="1:11" s="321" customFormat="1" ht="15.75" customHeight="1">
      <c r="A43" s="984"/>
      <c r="B43" s="342"/>
      <c r="C43" s="343"/>
      <c r="D43" s="342"/>
      <c r="E43" s="328"/>
      <c r="F43" s="328"/>
      <c r="G43" s="328"/>
      <c r="H43" s="328"/>
      <c r="I43" s="328"/>
      <c r="J43" s="328"/>
      <c r="K43" s="328"/>
    </row>
    <row r="44" spans="1:11" s="321" customFormat="1" ht="55.5" customHeight="1">
      <c r="A44" s="341" t="s">
        <v>56</v>
      </c>
      <c r="B44" s="334" t="s">
        <v>43</v>
      </c>
      <c r="C44" s="350" t="s">
        <v>57</v>
      </c>
      <c r="D44" s="342"/>
      <c r="E44" s="328"/>
      <c r="F44" s="328"/>
      <c r="G44" s="328"/>
      <c r="H44" s="328"/>
      <c r="I44" s="328"/>
      <c r="J44" s="328"/>
      <c r="K44" s="328"/>
    </row>
    <row r="45" spans="1:11" s="321" customFormat="1" ht="53.25" customHeight="1">
      <c r="A45" s="341" t="s">
        <v>58</v>
      </c>
      <c r="B45" s="334" t="s">
        <v>43</v>
      </c>
      <c r="C45" s="835" t="s">
        <v>444</v>
      </c>
      <c r="D45" s="349" t="s">
        <v>445</v>
      </c>
      <c r="E45" s="335" t="s">
        <v>418</v>
      </c>
      <c r="F45" s="328"/>
      <c r="G45" s="328"/>
      <c r="H45" s="328"/>
      <c r="I45" s="328"/>
      <c r="J45" s="328"/>
      <c r="K45" s="328"/>
    </row>
    <row r="46" spans="1:11" s="322" customFormat="1" ht="51.75" customHeight="1">
      <c r="A46" s="341" t="s">
        <v>59</v>
      </c>
      <c r="B46" s="334" t="s">
        <v>43</v>
      </c>
      <c r="C46" s="347" t="s">
        <v>60</v>
      </c>
      <c r="D46" s="349"/>
      <c r="E46" s="351"/>
      <c r="F46" s="351"/>
      <c r="G46" s="351"/>
      <c r="H46" s="351"/>
      <c r="I46" s="351"/>
      <c r="J46" s="351"/>
      <c r="K46" s="351"/>
    </row>
    <row r="47" spans="1:11" s="322" customFormat="1" ht="51.75" customHeight="1">
      <c r="A47" s="341" t="s">
        <v>61</v>
      </c>
      <c r="B47" s="334" t="s">
        <v>43</v>
      </c>
      <c r="C47" s="347" t="s">
        <v>62</v>
      </c>
      <c r="D47" s="349"/>
      <c r="E47" s="351"/>
      <c r="F47" s="351"/>
      <c r="G47" s="351"/>
      <c r="H47" s="351"/>
      <c r="I47" s="351"/>
      <c r="J47" s="351"/>
      <c r="K47" s="351"/>
    </row>
    <row r="48" spans="1:11" s="322" customFormat="1" ht="51.75" customHeight="1">
      <c r="A48" s="341" t="s">
        <v>63</v>
      </c>
      <c r="B48" s="334" t="s">
        <v>43</v>
      </c>
      <c r="C48" s="347" t="s">
        <v>64</v>
      </c>
      <c r="D48" s="349"/>
      <c r="E48" s="351"/>
      <c r="F48" s="351"/>
      <c r="G48" s="351"/>
      <c r="H48" s="351"/>
      <c r="I48" s="351"/>
      <c r="J48" s="351"/>
      <c r="K48" s="351"/>
    </row>
    <row r="49" spans="1:11" s="322" customFormat="1" ht="51.75" customHeight="1">
      <c r="A49" s="341" t="s">
        <v>38</v>
      </c>
      <c r="B49" s="334" t="s">
        <v>43</v>
      </c>
      <c r="C49" s="347" t="s">
        <v>403</v>
      </c>
      <c r="D49" s="349"/>
      <c r="E49" s="351"/>
      <c r="F49" s="351"/>
      <c r="G49" s="351"/>
      <c r="H49" s="351"/>
      <c r="I49" s="351"/>
      <c r="J49" s="351"/>
      <c r="K49" s="351"/>
    </row>
    <row r="50" spans="1:11" s="323" customFormat="1" ht="18.75" customHeight="1">
      <c r="A50" s="352" t="s">
        <v>65</v>
      </c>
      <c r="B50" s="353"/>
      <c r="C50" s="354"/>
      <c r="D50" s="355"/>
      <c r="E50" s="356"/>
      <c r="F50" s="357"/>
      <c r="G50" s="357"/>
      <c r="H50" s="358"/>
      <c r="I50" s="389"/>
      <c r="J50" s="358"/>
      <c r="K50" s="358"/>
    </row>
    <row r="51" spans="1:11" s="323" customFormat="1" ht="18.75" customHeight="1">
      <c r="A51" s="359"/>
      <c r="B51" s="353"/>
      <c r="C51" s="354"/>
      <c r="D51" s="355"/>
      <c r="E51" s="356"/>
      <c r="F51" s="357"/>
      <c r="G51" s="357"/>
      <c r="H51" s="358"/>
      <c r="I51" s="389"/>
      <c r="J51" s="358"/>
      <c r="K51" s="358"/>
    </row>
    <row r="52" spans="1:11" s="324" customFormat="1" ht="18" customHeight="1">
      <c r="A52" s="360" t="s">
        <v>0</v>
      </c>
      <c r="B52" s="361"/>
      <c r="C52" s="320"/>
      <c r="D52" s="362"/>
      <c r="E52" s="363"/>
      <c r="F52" s="360"/>
      <c r="G52" s="364"/>
      <c r="H52" s="364"/>
      <c r="J52" s="390"/>
      <c r="K52" s="376"/>
    </row>
    <row r="53" spans="1:11" s="324" customFormat="1" ht="22.5">
      <c r="A53" s="365" t="s">
        <v>66</v>
      </c>
      <c r="B53" s="366"/>
      <c r="C53" s="367"/>
      <c r="D53" s="368"/>
      <c r="E53" s="369"/>
      <c r="F53" s="370"/>
      <c r="G53" s="369"/>
      <c r="H53" s="371"/>
      <c r="I53" s="371"/>
      <c r="J53" s="376"/>
      <c r="K53" s="376"/>
    </row>
    <row r="54" spans="1:11" s="324" customFormat="1" ht="22.5">
      <c r="A54" s="365" t="s">
        <v>67</v>
      </c>
      <c r="B54" s="366"/>
      <c r="C54" s="367"/>
      <c r="D54" s="371"/>
      <c r="E54" s="371"/>
      <c r="F54" s="370"/>
      <c r="G54" s="371"/>
      <c r="H54" s="371"/>
      <c r="I54" s="371"/>
      <c r="J54" s="376"/>
      <c r="K54" s="376"/>
    </row>
    <row r="55" spans="1:11" s="324" customFormat="1" ht="22.5">
      <c r="A55" s="365" t="s">
        <v>68</v>
      </c>
      <c r="B55" s="366"/>
      <c r="C55" s="367"/>
      <c r="D55" s="371"/>
      <c r="E55" s="371"/>
      <c r="F55" s="370"/>
      <c r="G55" s="371"/>
      <c r="H55" s="371"/>
      <c r="I55" s="371"/>
      <c r="J55" s="376"/>
      <c r="K55" s="376"/>
    </row>
    <row r="56" spans="1:11" s="320" customFormat="1" ht="22.5">
      <c r="A56" s="365" t="s">
        <v>69</v>
      </c>
      <c r="B56" s="366"/>
      <c r="C56" s="367"/>
      <c r="D56" s="371"/>
      <c r="E56" s="371"/>
      <c r="F56" s="372"/>
      <c r="G56" s="371"/>
      <c r="H56" s="371"/>
      <c r="I56" s="371"/>
      <c r="J56" s="391"/>
    </row>
    <row r="57" spans="1:11" s="320" customFormat="1" ht="15.75">
      <c r="A57" s="373"/>
      <c r="B57" s="374"/>
      <c r="D57" s="375"/>
      <c r="E57" s="363"/>
      <c r="F57" s="373"/>
      <c r="G57" s="373"/>
      <c r="H57" s="376"/>
      <c r="J57" s="391"/>
    </row>
    <row r="58" spans="1:11" s="320" customFormat="1" ht="16.5">
      <c r="B58" s="377"/>
      <c r="C58" s="378"/>
      <c r="D58" s="378"/>
      <c r="E58" s="378"/>
      <c r="F58" s="379"/>
      <c r="G58" s="379"/>
      <c r="I58" s="380"/>
      <c r="J58" s="388"/>
    </row>
    <row r="59" spans="1:11" s="320" customFormat="1" ht="18">
      <c r="A59" s="380"/>
      <c r="B59" s="381"/>
      <c r="C59" s="382"/>
      <c r="D59" s="382"/>
      <c r="E59" s="383"/>
      <c r="F59" s="379"/>
      <c r="G59" s="384"/>
      <c r="J59" s="392"/>
    </row>
    <row r="60" spans="1:11" ht="18.75">
      <c r="B60" s="385"/>
      <c r="C60" s="386"/>
      <c r="D60" s="385"/>
      <c r="E60" s="387"/>
    </row>
    <row r="62" spans="1:11" ht="18">
      <c r="B62" s="393"/>
      <c r="C62" s="394"/>
      <c r="D62" s="395"/>
      <c r="E62" s="395"/>
    </row>
  </sheetData>
  <customSheetViews>
    <customSheetView guid="{035FD7B7-E407-47C6-82D2-F16A7036DEE3}" scale="85" showGridLines="0" fitToPage="1">
      <selection activeCell="C14" sqref="C14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D73C7D54-4891-4237-9750-225D2462AB34}" scale="85" showGridLines="0" fitToPage="1">
      <selection activeCell="C14" sqref="C14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77C6715E-78A8-45AF-BBE5-55C648F3FD39}" scale="85" showGridLines="0" fitToPage="1" topLeftCell="A21">
      <selection activeCell="C31" sqref="C31"/>
      <pageMargins left="0" right="0" top="0" bottom="0" header="0" footer="0"/>
      <printOptions horizontalCentered="1"/>
      <pageSetup paperSize="9" scale="31" orientation="landscape" horizontalDpi="204" verticalDpi="196" r:id="rId1"/>
      <headerFooter alignWithMargins="0">
        <oddHeader>&amp;L
&amp;R</oddHeader>
      </headerFooter>
    </customSheetView>
    <customSheetView guid="{C6EA2456-9077-41F6-8AD1-2B98609E6968}" scale="85" showGridLines="0" fitToPage="1">
      <selection activeCell="E29" sqref="E29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36EED012-CDEF-4DC1-8A77-CC61E5DDA9AF}" scale="85" showGridLines="0" fitToPage="1" topLeftCell="A4">
      <selection activeCell="C14" sqref="C14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6D779134-8889-443F-9ACA-8D735092180D}" scale="85" showGridLines="0" fitToPage="1">
      <selection activeCell="C14" sqref="C14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DB8C7FDF-A076-429E-9C69-19F5346810D2}" showGridLines="0" fitToPage="1" topLeftCell="A4">
      <selection activeCell="C23" sqref="C23"/>
      <pageMargins left="0" right="0" top="0" bottom="0" header="0" footer="0"/>
      <printOptions horizontalCentered="1"/>
      <pageSetup paperSize="9" scale="28" orientation="landscape" horizontalDpi="204" verticalDpi="196"/>
      <headerFooter alignWithMargins="0">
        <oddHeader>&amp;L
&amp;R</oddHeader>
      </headerFooter>
    </customSheetView>
    <customSheetView guid="{4BAB3EE4-9C54-4B90-B433-C200B8083694}" scale="85" showGridLines="0" fitToPage="1">
      <selection sqref="A1:D2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A0571078-F8D9-4419-99DA-CC05A0A8884F}" scale="85" showGridLines="0" fitToPage="1">
      <selection activeCell="C8" sqref="C8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23D6460C-E645-4432-B260-E5EED77E92F3}" scale="85" showGridLines="0" fitToPage="1" hiddenColumns="1" topLeftCell="A16">
      <selection activeCell="I14" sqref="I14"/>
      <pageMargins left="0" right="0" top="0" bottom="0" header="0" footer="0"/>
      <printOptions horizontalCentered="1"/>
      <pageSetup paperSize="9" scale="28" orientation="landscape" horizontalDpi="204" verticalDpi="196"/>
      <headerFooter alignWithMargins="0">
        <oddHeader>&amp;L
&amp;R</oddHeader>
      </headerFooter>
    </customSheetView>
    <customSheetView guid="{CEA7FD87-719A-426A-B06E-9D4E99783EED}" scale="85" showGridLines="0" fitToPage="1">
      <selection activeCell="C14" sqref="C14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88931C49-9137-4FED-AEBA-55DC84EE773E}" scale="85" showGridLines="0" fitToPage="1" topLeftCell="A31">
      <selection activeCell="C40" sqref="C40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D7835D66-B13D-4A90-85BF-DC3ACE120431}" scale="85" showGridLines="0" fitToPage="1">
      <selection activeCell="G14" sqref="G14"/>
      <pageMargins left="0" right="0" top="0" bottom="0" header="0" footer="0"/>
      <printOptions horizontalCentered="1"/>
      <pageSetup paperSize="9" scale="28" orientation="landscape" horizontalDpi="204" verticalDpi="196"/>
      <headerFooter alignWithMargins="0">
        <oddHeader>&amp;L
&amp;R</oddHeader>
      </headerFooter>
    </customSheetView>
    <customSheetView guid="{93A7AE30-CF2C-4CF1-930B-9425B5F5817D}" scale="85" showGridLines="0" fitToPage="1">
      <selection activeCell="C21" sqref="C21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C00304E5-BAC8-4C34-B3D2-AD7EACE0CB92}" showGridLines="0" fitToPage="1">
      <selection activeCell="C23" sqref="C23"/>
      <pageMargins left="0" right="0" top="0" bottom="0" header="0" footer="0"/>
      <printOptions horizontalCentered="1"/>
      <pageSetup paperSize="9" scale="28" orientation="landscape" horizontalDpi="204" verticalDpi="196"/>
      <headerFooter alignWithMargins="0">
        <oddHeader>&amp;L
&amp;R</oddHeader>
      </headerFooter>
    </customSheetView>
    <customSheetView guid="{B9C309E4-7299-4CD5-AAAB-CF9542D1540F}" scale="85" showGridLines="0" fitToPage="1" topLeftCell="A37">
      <selection activeCell="C40" sqref="C40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3E9A2BAE-164D-47A0-8104-C7D4E0A4EAEF}" scale="85" showGridLines="0" fitToPage="1">
      <selection activeCell="D44" sqref="D44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3DA74F3E-F145-470D-BDA0-4288A858AFDF}" scale="85" showGridLines="0" fitToPage="1" topLeftCell="A43">
      <selection activeCell="C21" sqref="C21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  <customSheetView guid="{8E2DF192-20FD-40DB-8385-493ED9B1C2BF}" scale="85" showGridLines="0" fitToPage="1">
      <selection activeCell="C14" sqref="C14"/>
      <pageMargins left="0" right="0" top="0" bottom="0" header="0" footer="0"/>
      <printOptions horizontalCentered="1"/>
      <pageSetup paperSize="9" scale="79" orientation="landscape" horizontalDpi="204" verticalDpi="196"/>
      <headerFooter alignWithMargins="0">
        <oddHeader>&amp;L
&amp;R</oddHeader>
      </headerFooter>
    </customSheetView>
  </customSheetViews>
  <mergeCells count="9">
    <mergeCell ref="A1:D2"/>
    <mergeCell ref="A27:A29"/>
    <mergeCell ref="A32:A35"/>
    <mergeCell ref="A36:A39"/>
    <mergeCell ref="A40:A43"/>
    <mergeCell ref="A3:K3"/>
    <mergeCell ref="F5:H5"/>
    <mergeCell ref="A6:A18"/>
    <mergeCell ref="A19:A25"/>
  </mergeCells>
  <hyperlinks>
    <hyperlink ref="C13" location="'CV2'!A1" display="RIZHAO - QINGDAO - NINGBO" xr:uid="{00000000-0004-0000-0000-000000000000}"/>
    <hyperlink ref="C8" location="KTX1!A1" display="SHEKOU" xr:uid="{00000000-0004-0000-0000-000001000000}"/>
    <hyperlink ref="C12" location="'CV1'!A1" display="SHEKOU-HONG KONG -FUZHOU " xr:uid="{00000000-0004-0000-0000-000002000000}"/>
    <hyperlink ref="C22" location="CHL!A1" display="HONGKONG" xr:uid="{00000000-0004-0000-0000-000003000000}"/>
    <hyperlink ref="C30" location="'Yangon (MIP &amp; MITT)'!A1" display="SINGAPORE" xr:uid="{00000000-0004-0000-0000-000004000000}"/>
    <hyperlink ref="C37" location="'Jakarta (Direct)'!A1" display="JAKARTA DIRECT" xr:uid="{00000000-0004-0000-0000-000005000000}"/>
    <hyperlink ref="C38" location="'INDONESIA via PKL, SGP'!A1" display="SURABAYA - SEMARANG - BELAWAN - PALEMBANG - BATAM VIA PORT KLANG, SINGAPORE " xr:uid="{00000000-0004-0000-0000-000006000000}"/>
    <hyperlink ref="C41" location="'YANGON (AWPT)'!A1" display="YANGON (AWPT)" xr:uid="{00000000-0004-0000-0000-000007000000}"/>
    <hyperlink ref="C42" location="'Yangon (MIP &amp; MITT)'!A1" display="YANGON (MIP &amp; MITT) " xr:uid="{00000000-0004-0000-0000-000008000000}"/>
    <hyperlink ref="C14" location="'CV3'!A1" display="FUZHOU- QUANZHOU- SHANTOU- NANSHA " xr:uid="{00000000-0004-0000-0000-000009000000}"/>
    <hyperlink ref="C7" location="'CV2'!A1" display="DALIAN - XINGANG - QINGDAO -  SHANGHAI " xr:uid="{00000000-0004-0000-0000-00000A000000}"/>
    <hyperlink ref="C24" location="'CV3'!A1" display="HONG KONG" xr:uid="{00000000-0004-0000-0000-00000B000000}"/>
    <hyperlink ref="C33" location="'Port Klang West'!A1" display="PORT KLANG WEST" xr:uid="{00000000-0004-0000-0000-00000C000000}"/>
    <hyperlink ref="C45" location="'India via  PKG, SGP'!A1" display="PIPAVAV PORT - NHAVA SHEVA - MUNDRA - CHENNAI - VIZAG - KATTUPALLI" xr:uid="{00000000-0004-0000-0000-00000D000000}"/>
    <hyperlink ref="C48" location="'Chittagong via PKG, SGP'!A1" display="CHITTAGONG VIA PORT KLANG, SINGAPORE" xr:uid="{00000000-0004-0000-0000-00000E000000}"/>
    <hyperlink ref="C28" location="CHL!A1" display="INCHON" xr:uid="{00000000-0004-0000-0000-00000F000000}"/>
    <hyperlink ref="C29" location="CKI!A1" display="PUSAN- KWANGYANG" xr:uid="{00000000-0004-0000-0000-000010000000}"/>
    <hyperlink ref="C44" location="PHILIPPINES!A1" display="MANILA (NORTH)- GENERAL SANTOS - DAVAO " xr:uid="{00000000-0004-0000-0000-000011000000}"/>
    <hyperlink ref="C9" location="CHL!A1" display="SHEKOU - DALIAN - XINGANG" xr:uid="{00000000-0004-0000-0000-000012000000}"/>
    <hyperlink ref="C10" location="'CVX1-QVS'!A1" display="YANGPU-QINZHOU-ZHANJIANG-GAOLAN-YANTIAN-NANSHA" xr:uid="{00000000-0004-0000-0000-000013000000}"/>
    <hyperlink ref="C11" location="CKI!A1" display="SHANGHAI" xr:uid="{00000000-0004-0000-0000-000014000000}"/>
    <hyperlink ref="C26" location="THX!A1" display="KAOHSIUNG - TAICHUNG - KEELUNG" xr:uid="{00000000-0004-0000-0000-000015000000}"/>
    <hyperlink ref="C46" location="'India via  PKG, SGP'!A1" display="KARACHI" xr:uid="{00000000-0004-0000-0000-000016000000}"/>
    <hyperlink ref="C47" location="'India via  PKG, SGP'!A1" display="COLOMBO" xr:uid="{00000000-0004-0000-0000-000017000000}"/>
    <hyperlink ref="C23" location="THX!A1" display="HONGKONG" xr:uid="{00000000-0004-0000-0000-000018000000}"/>
    <hyperlink ref="C21" location="KTX1!A1" display="HONGKONG" xr:uid="{00000000-0004-0000-0000-000019000000}"/>
    <hyperlink ref="C34" location="'MALAYSIA via PKG, SGP'!A1" display="PENANG - KUCHING - BINTULU - KOTA KINABALU VIA  SINGAPORE/ PORT KELANG" xr:uid="{00000000-0004-0000-0000-00001A000000}"/>
    <hyperlink ref="C19" location="'CV1'!A1" display="HONG KONG" xr:uid="{00000000-0004-0000-0000-00001B000000}"/>
    <hyperlink ref="C27" location="'CV1'!A1" display="INCHON" xr:uid="{00000000-0004-0000-0000-00001C000000}"/>
    <hyperlink ref="C49" location="'Chittagong via PKG, SGP'!A1" display="CHITTAGONG VIA PORT KLANG, SINGAPORE" xr:uid="{00000000-0004-0000-0000-00001D000000}"/>
    <hyperlink ref="C17" location="AAC!A1" display="XIAMEN - NINGBO" xr:uid="{00000000-0004-0000-0000-00001E000000}"/>
    <hyperlink ref="C15" location="CIT!A1" display="SHANGHAI - NINGBO" xr:uid="{00000000-0004-0000-0000-00001F000000}"/>
    <hyperlink ref="C31" location="THAILAND!A1" display="THAILAND" xr:uid="{00000000-0004-0000-0000-000020000000}"/>
  </hyperlinks>
  <printOptions horizontalCentered="1"/>
  <pageMargins left="0.15" right="0.15" top="0.27" bottom="0.25" header="0.24" footer="0.19"/>
  <pageSetup paperSize="9" scale="31" orientation="landscape" horizontalDpi="204" verticalDpi="196" r:id="rId2"/>
  <headerFooter alignWithMargins="0">
    <oddHeader>&amp;L
&amp;R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68"/>
  <sheetViews>
    <sheetView showGridLines="0" zoomScale="85" workbookViewId="0">
      <selection activeCell="A8" sqref="A8:H15"/>
    </sheetView>
  </sheetViews>
  <sheetFormatPr defaultColWidth="8.875" defaultRowHeight="14.25"/>
  <cols>
    <col min="1" max="1" width="19.5" style="250" customWidth="1"/>
    <col min="2" max="2" width="12" style="250" customWidth="1"/>
    <col min="3" max="3" width="19.5" style="251" customWidth="1"/>
    <col min="4" max="4" width="24.5" style="251" customWidth="1"/>
    <col min="5" max="5" width="21.125" style="250" customWidth="1"/>
    <col min="6" max="6" width="16" style="250" customWidth="1"/>
    <col min="7" max="7" width="19.625" style="250" customWidth="1"/>
    <col min="8" max="8" width="23.125" style="250" customWidth="1"/>
    <col min="9" max="16384" width="8.875" style="250"/>
  </cols>
  <sheetData>
    <row r="1" spans="1:8" ht="35.25" customHeight="1">
      <c r="A1" s="1031" t="s">
        <v>162</v>
      </c>
      <c r="B1" s="1031"/>
      <c r="C1" s="1031"/>
      <c r="D1" s="1031"/>
      <c r="E1" s="1031"/>
      <c r="F1" s="1031"/>
      <c r="G1" s="1031"/>
    </row>
    <row r="2" spans="1:8" ht="24.95" customHeight="1">
      <c r="A2" s="507"/>
      <c r="B2" s="507"/>
      <c r="C2" s="507"/>
      <c r="D2" s="507"/>
      <c r="E2" s="507"/>
      <c r="F2" s="507"/>
      <c r="G2" s="507"/>
    </row>
    <row r="3" spans="1:8" s="249" customFormat="1" ht="25.5" customHeight="1">
      <c r="A3" s="760" t="s">
        <v>427</v>
      </c>
      <c r="B3" s="760"/>
      <c r="C3" s="760"/>
      <c r="D3" s="760"/>
      <c r="E3" s="760"/>
      <c r="F3" s="760"/>
      <c r="G3" s="761"/>
    </row>
    <row r="4" spans="1:8" ht="15" customHeight="1">
      <c r="A4" s="256"/>
      <c r="B4" s="256"/>
      <c r="C4" s="256"/>
      <c r="D4" s="256"/>
      <c r="E4" s="256"/>
      <c r="F4" s="256"/>
    </row>
    <row r="5" spans="1:8" s="249" customFormat="1" ht="20.100000000000001" customHeight="1">
      <c r="A5" s="13" t="s">
        <v>70</v>
      </c>
      <c r="B5" s="260"/>
      <c r="C5" s="261"/>
      <c r="D5" s="262"/>
    </row>
    <row r="6" spans="1:8" s="131" customFormat="1" ht="15" customHeight="1">
      <c r="A6" s="250"/>
      <c r="B6" s="250"/>
      <c r="C6" s="250"/>
      <c r="D6" s="257" t="s">
        <v>91</v>
      </c>
      <c r="E6" s="308" t="e">
        <f>#REF!</f>
        <v>#REF!</v>
      </c>
      <c r="F6" s="308"/>
    </row>
    <row r="7" spans="1:8" s="131" customFormat="1" ht="15" customHeight="1">
      <c r="A7" s="517"/>
      <c r="B7" s="250"/>
      <c r="C7" s="250"/>
      <c r="D7" s="250"/>
      <c r="E7" s="250"/>
      <c r="F7" s="250"/>
    </row>
    <row r="8" spans="1:8" s="306" customFormat="1" ht="25.5" customHeight="1">
      <c r="A8" s="997" t="s">
        <v>75</v>
      </c>
      <c r="B8" s="997" t="s">
        <v>163</v>
      </c>
      <c r="C8" s="739" t="s">
        <v>2</v>
      </c>
      <c r="D8" s="996" t="s">
        <v>74</v>
      </c>
      <c r="E8" s="996"/>
      <c r="F8" s="996"/>
      <c r="G8" s="996"/>
      <c r="H8" s="996"/>
    </row>
    <row r="9" spans="1:8" s="306" customFormat="1" ht="83.25" customHeight="1">
      <c r="A9" s="997"/>
      <c r="B9" s="997"/>
      <c r="C9" s="740" t="s">
        <v>93</v>
      </c>
      <c r="D9" s="739" t="s">
        <v>164</v>
      </c>
      <c r="E9" s="739" t="s">
        <v>464</v>
      </c>
      <c r="F9" s="739" t="s">
        <v>166</v>
      </c>
      <c r="G9" s="739" t="s">
        <v>170</v>
      </c>
      <c r="H9" s="739" t="s">
        <v>519</v>
      </c>
    </row>
    <row r="10" spans="1:8" s="306" customFormat="1" ht="25.5" customHeight="1">
      <c r="A10" s="997"/>
      <c r="B10" s="997"/>
      <c r="C10" s="740" t="s">
        <v>12</v>
      </c>
      <c r="D10" s="739" t="s">
        <v>96</v>
      </c>
      <c r="E10" s="739" t="s">
        <v>141</v>
      </c>
      <c r="F10" s="739" t="s">
        <v>171</v>
      </c>
      <c r="G10" s="739" t="s">
        <v>99</v>
      </c>
      <c r="H10" s="739" t="s">
        <v>100</v>
      </c>
    </row>
    <row r="11" spans="1:8" s="306" customFormat="1" ht="25.5" customHeight="1">
      <c r="A11" s="973" t="s">
        <v>447</v>
      </c>
      <c r="B11" s="924" t="s">
        <v>533</v>
      </c>
      <c r="C11" s="695">
        <v>45140</v>
      </c>
      <c r="D11" s="695">
        <v>45087</v>
      </c>
      <c r="E11" s="695">
        <v>45089</v>
      </c>
      <c r="F11" s="695">
        <v>45091</v>
      </c>
      <c r="G11" s="695">
        <v>45092</v>
      </c>
      <c r="H11" s="974">
        <f>C11+9</f>
        <v>45149</v>
      </c>
    </row>
    <row r="12" spans="1:8" s="306" customFormat="1" ht="25.5" customHeight="1">
      <c r="A12" s="973" t="s">
        <v>499</v>
      </c>
      <c r="B12" s="924" t="s">
        <v>565</v>
      </c>
      <c r="C12" s="695">
        <f t="shared" ref="C12:C15" si="0">C11+7</f>
        <v>45147</v>
      </c>
      <c r="D12" s="695">
        <f t="shared" ref="D12:D15" si="1">C12+3</f>
        <v>45150</v>
      </c>
      <c r="E12" s="695">
        <f t="shared" ref="E12:E15" si="2">C12+5</f>
        <v>45152</v>
      </c>
      <c r="F12" s="695">
        <f t="shared" ref="F12:F15" si="3">C12+7</f>
        <v>45154</v>
      </c>
      <c r="G12" s="695">
        <f t="shared" ref="G12:G15" si="4">C12+8</f>
        <v>45155</v>
      </c>
      <c r="H12" s="974">
        <f t="shared" ref="H12:H14" si="5">C12+9</f>
        <v>45156</v>
      </c>
    </row>
    <row r="13" spans="1:8" s="306" customFormat="1" ht="25.5" customHeight="1">
      <c r="A13" s="973" t="s">
        <v>447</v>
      </c>
      <c r="B13" s="924" t="s">
        <v>566</v>
      </c>
      <c r="C13" s="695">
        <f t="shared" si="0"/>
        <v>45154</v>
      </c>
      <c r="D13" s="695">
        <f t="shared" si="1"/>
        <v>45157</v>
      </c>
      <c r="E13" s="695">
        <f t="shared" si="2"/>
        <v>45159</v>
      </c>
      <c r="F13" s="695">
        <f t="shared" si="3"/>
        <v>45161</v>
      </c>
      <c r="G13" s="695">
        <f t="shared" si="4"/>
        <v>45162</v>
      </c>
      <c r="H13" s="974">
        <f t="shared" si="5"/>
        <v>45163</v>
      </c>
    </row>
    <row r="14" spans="1:8" s="306" customFormat="1" ht="25.5" customHeight="1">
      <c r="A14" s="973" t="s">
        <v>499</v>
      </c>
      <c r="B14" s="924" t="s">
        <v>567</v>
      </c>
      <c r="C14" s="695">
        <f t="shared" si="0"/>
        <v>45161</v>
      </c>
      <c r="D14" s="695">
        <f t="shared" si="1"/>
        <v>45164</v>
      </c>
      <c r="E14" s="695">
        <f t="shared" si="2"/>
        <v>45166</v>
      </c>
      <c r="F14" s="695">
        <f t="shared" si="3"/>
        <v>45168</v>
      </c>
      <c r="G14" s="695">
        <f t="shared" si="4"/>
        <v>45169</v>
      </c>
      <c r="H14" s="974">
        <f t="shared" si="5"/>
        <v>45170</v>
      </c>
    </row>
    <row r="15" spans="1:8" s="306" customFormat="1" ht="25.5" customHeight="1">
      <c r="A15" s="973" t="s">
        <v>447</v>
      </c>
      <c r="B15" s="924" t="s">
        <v>568</v>
      </c>
      <c r="C15" s="695">
        <f t="shared" si="0"/>
        <v>45168</v>
      </c>
      <c r="D15" s="695">
        <f t="shared" si="1"/>
        <v>45171</v>
      </c>
      <c r="E15" s="695">
        <f t="shared" si="2"/>
        <v>45173</v>
      </c>
      <c r="F15" s="695">
        <f t="shared" si="3"/>
        <v>45175</v>
      </c>
      <c r="G15" s="695">
        <f t="shared" si="4"/>
        <v>45176</v>
      </c>
      <c r="H15" s="974" t="s">
        <v>114</v>
      </c>
    </row>
    <row r="16" spans="1:8" s="307" customFormat="1" ht="15" customHeight="1">
      <c r="A16" s="272" t="s">
        <v>84</v>
      </c>
      <c r="B16" s="159"/>
      <c r="C16" s="310"/>
    </row>
    <row r="17" spans="1:6" s="307" customFormat="1" ht="15" customHeight="1">
      <c r="A17" s="162" t="s">
        <v>167</v>
      </c>
      <c r="B17" s="162" t="s">
        <v>393</v>
      </c>
      <c r="C17" s="164"/>
    </row>
    <row r="18" spans="1:6" s="307" customFormat="1" ht="15" customHeight="1">
      <c r="A18" s="520"/>
      <c r="B18" s="520"/>
      <c r="C18" s="164"/>
    </row>
    <row r="19" spans="1:6" s="307" customFormat="1" ht="15" hidden="1" customHeight="1">
      <c r="A19" s="520"/>
      <c r="B19" s="1028" t="s">
        <v>168</v>
      </c>
      <c r="C19" s="1028"/>
      <c r="D19" s="1028"/>
      <c r="E19" s="1028"/>
    </row>
    <row r="20" spans="1:6" s="307" customFormat="1" ht="15" hidden="1" customHeight="1">
      <c r="A20" s="520"/>
      <c r="B20" s="520"/>
      <c r="C20" s="164"/>
    </row>
    <row r="21" spans="1:6" s="307" customFormat="1" ht="15" hidden="1" customHeight="1">
      <c r="A21" s="1018" t="s">
        <v>75</v>
      </c>
      <c r="B21" s="1019" t="s">
        <v>163</v>
      </c>
      <c r="C21" s="671" t="s">
        <v>2</v>
      </c>
      <c r="D21" s="1018" t="s">
        <v>74</v>
      </c>
      <c r="E21" s="1018"/>
    </row>
    <row r="22" spans="1:6" s="307" customFormat="1" ht="36" hidden="1" customHeight="1">
      <c r="A22" s="1018"/>
      <c r="B22" s="1019"/>
      <c r="C22" s="667" t="s">
        <v>93</v>
      </c>
      <c r="D22" s="690" t="s">
        <v>169</v>
      </c>
      <c r="E22" s="690" t="s">
        <v>170</v>
      </c>
    </row>
    <row r="23" spans="1:6" s="307" customFormat="1" ht="15" hidden="1" customHeight="1">
      <c r="A23" s="1018"/>
      <c r="B23" s="1019"/>
      <c r="C23" s="691" t="s">
        <v>16</v>
      </c>
      <c r="D23" s="671" t="s">
        <v>96</v>
      </c>
      <c r="E23" s="671" t="s">
        <v>96</v>
      </c>
    </row>
    <row r="24" spans="1:6" s="307" customFormat="1" ht="15" hidden="1" customHeight="1">
      <c r="A24" s="692" t="s">
        <v>153</v>
      </c>
      <c r="B24" s="693" t="s">
        <v>172</v>
      </c>
      <c r="C24" s="694">
        <v>44199</v>
      </c>
      <c r="D24" s="695">
        <f t="shared" ref="D24" si="6">C24+3</f>
        <v>44202</v>
      </c>
      <c r="E24" s="695">
        <f t="shared" ref="E24" si="7">C24+3</f>
        <v>44202</v>
      </c>
      <c r="F24" s="307" t="s">
        <v>173</v>
      </c>
    </row>
    <row r="25" spans="1:6" s="307" customFormat="1" ht="15" hidden="1" customHeight="1">
      <c r="A25" s="692" t="s">
        <v>153</v>
      </c>
      <c r="B25" s="693" t="s">
        <v>174</v>
      </c>
      <c r="C25" s="694">
        <f t="shared" ref="C25:C28" si="8">C24+7</f>
        <v>44206</v>
      </c>
      <c r="D25" s="1029" t="s">
        <v>123</v>
      </c>
      <c r="E25" s="1030"/>
    </row>
    <row r="26" spans="1:6" s="307" customFormat="1" ht="15" hidden="1" customHeight="1">
      <c r="A26" s="692" t="s">
        <v>153</v>
      </c>
      <c r="B26" s="693" t="s">
        <v>175</v>
      </c>
      <c r="C26" s="694">
        <f t="shared" si="8"/>
        <v>44213</v>
      </c>
      <c r="D26" s="1029" t="s">
        <v>123</v>
      </c>
      <c r="E26" s="1030"/>
    </row>
    <row r="27" spans="1:6" s="307" customFormat="1" ht="15" hidden="1" customHeight="1">
      <c r="A27" s="692" t="s">
        <v>153</v>
      </c>
      <c r="B27" s="693" t="s">
        <v>176</v>
      </c>
      <c r="C27" s="694">
        <f t="shared" si="8"/>
        <v>44220</v>
      </c>
      <c r="D27" s="1029" t="s">
        <v>123</v>
      </c>
      <c r="E27" s="1030"/>
    </row>
    <row r="28" spans="1:6" s="307" customFormat="1" ht="15" hidden="1" customHeight="1">
      <c r="A28" s="692" t="s">
        <v>153</v>
      </c>
      <c r="B28" s="693" t="s">
        <v>177</v>
      </c>
      <c r="C28" s="694">
        <f t="shared" si="8"/>
        <v>44227</v>
      </c>
      <c r="D28" s="1029" t="s">
        <v>123</v>
      </c>
      <c r="E28" s="1030"/>
    </row>
    <row r="29" spans="1:6" s="307" customFormat="1" ht="15" hidden="1" customHeight="1">
      <c r="A29" s="520"/>
      <c r="B29" s="520"/>
      <c r="C29" s="164"/>
    </row>
    <row r="30" spans="1:6" s="307" customFormat="1" ht="15" hidden="1" customHeight="1">
      <c r="A30" s="686" t="s">
        <v>178</v>
      </c>
      <c r="B30" s="520"/>
      <c r="C30" s="164"/>
    </row>
    <row r="31" spans="1:6" s="307" customFormat="1" ht="15" hidden="1" customHeight="1">
      <c r="A31" s="686" t="s">
        <v>179</v>
      </c>
      <c r="B31" s="520"/>
      <c r="C31" s="164"/>
    </row>
    <row r="32" spans="1:6" s="307" customFormat="1" ht="15" hidden="1" customHeight="1">
      <c r="A32" s="272" t="s">
        <v>84</v>
      </c>
      <c r="B32" s="520"/>
      <c r="C32" s="164"/>
    </row>
    <row r="33" spans="1:7" s="307" customFormat="1" ht="15" hidden="1" customHeight="1">
      <c r="A33" s="162" t="s">
        <v>167</v>
      </c>
      <c r="B33" s="162" t="s">
        <v>180</v>
      </c>
      <c r="C33" s="164"/>
    </row>
    <row r="34" spans="1:7" s="307" customFormat="1" ht="15" hidden="1" customHeight="1">
      <c r="A34" s="520"/>
      <c r="B34" s="520"/>
      <c r="C34" s="164"/>
    </row>
    <row r="35" spans="1:7" s="307" customFormat="1" ht="15" customHeight="1">
      <c r="A35" s="520"/>
      <c r="B35" s="520"/>
      <c r="C35" s="164"/>
    </row>
    <row r="36" spans="1:7" s="249" customFormat="1" ht="20.100000000000001" hidden="1" customHeight="1">
      <c r="A36" s="503" t="s">
        <v>181</v>
      </c>
      <c r="B36" s="503"/>
      <c r="C36" s="503"/>
      <c r="D36" s="255"/>
      <c r="E36" s="255"/>
      <c r="F36" s="255"/>
    </row>
    <row r="37" spans="1:7" s="131" customFormat="1" ht="15" hidden="1" customHeight="1">
      <c r="B37" s="250"/>
      <c r="C37" s="250"/>
      <c r="D37" s="250"/>
      <c r="E37" s="250"/>
      <c r="F37" s="250"/>
    </row>
    <row r="38" spans="1:7" s="306" customFormat="1" ht="24.95" hidden="1" customHeight="1">
      <c r="A38" s="1032" t="s">
        <v>75</v>
      </c>
      <c r="B38" s="1035" t="s">
        <v>163</v>
      </c>
      <c r="C38" s="506" t="s">
        <v>2</v>
      </c>
      <c r="D38" s="1038" t="s">
        <v>74</v>
      </c>
      <c r="E38" s="1039"/>
    </row>
    <row r="39" spans="1:7" s="306" customFormat="1" ht="60" hidden="1" customHeight="1">
      <c r="A39" s="1033"/>
      <c r="B39" s="1036"/>
      <c r="C39" s="303" t="s">
        <v>93</v>
      </c>
      <c r="D39" s="297" t="s">
        <v>164</v>
      </c>
      <c r="E39" s="297" t="s">
        <v>165</v>
      </c>
    </row>
    <row r="40" spans="1:7" s="306" customFormat="1" ht="30.75" hidden="1" customHeight="1">
      <c r="A40" s="1034"/>
      <c r="B40" s="1037"/>
      <c r="C40" s="518" t="s">
        <v>32</v>
      </c>
      <c r="D40" s="508" t="s">
        <v>96</v>
      </c>
      <c r="E40" s="508" t="s">
        <v>97</v>
      </c>
    </row>
    <row r="41" spans="1:7" s="306" customFormat="1" ht="25.5" hidden="1" customHeight="1">
      <c r="A41" s="702" t="s">
        <v>158</v>
      </c>
      <c r="B41" s="305"/>
      <c r="C41" s="309">
        <v>44714</v>
      </c>
      <c r="D41" s="679">
        <f>C41+3</f>
        <v>44717</v>
      </c>
      <c r="E41" s="679">
        <f>C41+4</f>
        <v>44718</v>
      </c>
      <c r="F41" s="664"/>
    </row>
    <row r="42" spans="1:7" s="306" customFormat="1" ht="25.5" hidden="1" customHeight="1">
      <c r="A42" s="702" t="s">
        <v>158</v>
      </c>
      <c r="B42" s="305"/>
      <c r="C42" s="309">
        <f>C41+7</f>
        <v>44721</v>
      </c>
      <c r="D42" s="679">
        <f t="shared" ref="D42:D46" si="9">C42+3</f>
        <v>44724</v>
      </c>
      <c r="E42" s="679">
        <f t="shared" ref="E42:E46" si="10">C42+4</f>
        <v>44725</v>
      </c>
      <c r="F42" s="126"/>
    </row>
    <row r="43" spans="1:7" s="306" customFormat="1" ht="25.5" hidden="1" customHeight="1">
      <c r="A43" s="702" t="s">
        <v>158</v>
      </c>
      <c r="B43" s="305"/>
      <c r="C43" s="309">
        <f>C42+7</f>
        <v>44728</v>
      </c>
      <c r="D43" s="679">
        <f t="shared" si="9"/>
        <v>44731</v>
      </c>
      <c r="E43" s="679">
        <f t="shared" si="10"/>
        <v>44732</v>
      </c>
      <c r="F43" s="680"/>
    </row>
    <row r="44" spans="1:7" s="306" customFormat="1" ht="25.5" hidden="1" customHeight="1">
      <c r="A44" s="702" t="s">
        <v>158</v>
      </c>
      <c r="B44" s="305"/>
      <c r="C44" s="309">
        <f>C43+7</f>
        <v>44735</v>
      </c>
      <c r="D44" s="679">
        <f t="shared" si="9"/>
        <v>44738</v>
      </c>
      <c r="E44" s="679">
        <f t="shared" si="10"/>
        <v>44739</v>
      </c>
    </row>
    <row r="45" spans="1:7" s="306" customFormat="1" ht="25.5" hidden="1" customHeight="1">
      <c r="A45" s="702" t="s">
        <v>158</v>
      </c>
      <c r="B45" s="305"/>
      <c r="C45" s="309">
        <f>C44+7</f>
        <v>44742</v>
      </c>
      <c r="D45" s="679">
        <f t="shared" si="9"/>
        <v>44745</v>
      </c>
      <c r="E45" s="679">
        <f t="shared" si="10"/>
        <v>44746</v>
      </c>
      <c r="F45" s="1040"/>
      <c r="G45" s="1040"/>
    </row>
    <row r="46" spans="1:7" s="306" customFormat="1" ht="25.5" hidden="1" customHeight="1">
      <c r="A46" s="702" t="s">
        <v>158</v>
      </c>
      <c r="B46" s="305"/>
      <c r="C46" s="309">
        <f>C45+7</f>
        <v>44749</v>
      </c>
      <c r="D46" s="679">
        <f t="shared" si="9"/>
        <v>44752</v>
      </c>
      <c r="E46" s="679">
        <f t="shared" si="10"/>
        <v>44753</v>
      </c>
      <c r="F46" s="126"/>
    </row>
    <row r="47" spans="1:7" s="306" customFormat="1" ht="25.5" hidden="1" customHeight="1">
      <c r="A47" s="272" t="s">
        <v>84</v>
      </c>
      <c r="B47" s="538"/>
      <c r="C47" s="126"/>
      <c r="D47" s="126"/>
      <c r="E47" s="126"/>
      <c r="F47" s="126"/>
    </row>
    <row r="48" spans="1:7" s="306" customFormat="1" ht="21" hidden="1" customHeight="1">
      <c r="A48" s="162" t="s">
        <v>167</v>
      </c>
      <c r="B48" s="162" t="s">
        <v>182</v>
      </c>
      <c r="C48" s="126"/>
      <c r="D48" s="126"/>
      <c r="E48" s="126"/>
      <c r="F48" s="126"/>
    </row>
    <row r="49" spans="1:6" s="306" customFormat="1" ht="25.5" hidden="1" customHeight="1">
      <c r="A49" s="649"/>
      <c r="B49" s="538"/>
      <c r="C49" s="126"/>
      <c r="D49" s="126"/>
      <c r="E49" s="126"/>
      <c r="F49" s="126"/>
    </row>
    <row r="50" spans="1:6" s="306" customFormat="1" ht="25.5" hidden="1" customHeight="1">
      <c r="A50" s="1032" t="s">
        <v>75</v>
      </c>
      <c r="B50" s="1035" t="s">
        <v>163</v>
      </c>
      <c r="C50" s="506" t="s">
        <v>2</v>
      </c>
      <c r="D50" s="1038" t="s">
        <v>74</v>
      </c>
      <c r="E50" s="1039"/>
      <c r="F50" s="126"/>
    </row>
    <row r="51" spans="1:6" s="306" customFormat="1" ht="68.25" hidden="1" customHeight="1">
      <c r="A51" s="1033"/>
      <c r="B51" s="1036"/>
      <c r="C51" s="303" t="s">
        <v>93</v>
      </c>
      <c r="D51" s="297" t="s">
        <v>164</v>
      </c>
      <c r="E51" s="297" t="s">
        <v>165</v>
      </c>
      <c r="F51" s="126"/>
    </row>
    <row r="52" spans="1:6" s="306" customFormat="1" ht="25.5" hidden="1" customHeight="1">
      <c r="A52" s="1034"/>
      <c r="B52" s="1037"/>
      <c r="C52" s="518" t="s">
        <v>12</v>
      </c>
      <c r="D52" s="508" t="s">
        <v>96</v>
      </c>
      <c r="E52" s="508" t="s">
        <v>141</v>
      </c>
      <c r="F52" s="126"/>
    </row>
    <row r="53" spans="1:6" s="306" customFormat="1" ht="25.5" hidden="1" customHeight="1">
      <c r="A53" s="519" t="s">
        <v>183</v>
      </c>
      <c r="B53" s="305" t="s">
        <v>118</v>
      </c>
      <c r="C53" s="309">
        <v>44587</v>
      </c>
      <c r="D53" s="679">
        <v>44576</v>
      </c>
      <c r="E53" s="679">
        <v>44578</v>
      </c>
      <c r="F53" s="126"/>
    </row>
    <row r="54" spans="1:6" s="306" customFormat="1" ht="25.5" hidden="1" customHeight="1">
      <c r="A54" s="519" t="s">
        <v>158</v>
      </c>
      <c r="B54" s="305"/>
      <c r="C54" s="309">
        <f>C53+7</f>
        <v>44594</v>
      </c>
      <c r="D54" s="1026" t="s">
        <v>123</v>
      </c>
      <c r="E54" s="1027"/>
      <c r="F54" s="126"/>
    </row>
    <row r="55" spans="1:6" s="306" customFormat="1" ht="25.5" hidden="1" customHeight="1">
      <c r="A55" s="519" t="s">
        <v>158</v>
      </c>
      <c r="B55" s="305"/>
      <c r="C55" s="309">
        <f t="shared" ref="C55:C57" si="11">C54+7</f>
        <v>44601</v>
      </c>
      <c r="D55" s="679">
        <f t="shared" ref="D55" si="12">C55+3</f>
        <v>44604</v>
      </c>
      <c r="E55" s="679">
        <f t="shared" ref="E55" si="13">C55+5</f>
        <v>44606</v>
      </c>
      <c r="F55" s="126"/>
    </row>
    <row r="56" spans="1:6" s="306" customFormat="1" ht="25.5" hidden="1" customHeight="1">
      <c r="A56" s="519" t="s">
        <v>158</v>
      </c>
      <c r="B56" s="305"/>
      <c r="C56" s="309">
        <f t="shared" si="11"/>
        <v>44608</v>
      </c>
      <c r="D56" s="679">
        <f t="shared" ref="D56:D57" si="14">C56+3</f>
        <v>44611</v>
      </c>
      <c r="E56" s="679">
        <f t="shared" ref="E56:E57" si="15">C56+5</f>
        <v>44613</v>
      </c>
      <c r="F56" s="126"/>
    </row>
    <row r="57" spans="1:6" s="306" customFormat="1" ht="25.5" hidden="1" customHeight="1">
      <c r="A57" s="519" t="s">
        <v>158</v>
      </c>
      <c r="B57" s="305"/>
      <c r="C57" s="309">
        <f t="shared" si="11"/>
        <v>44615</v>
      </c>
      <c r="D57" s="679">
        <f t="shared" si="14"/>
        <v>44618</v>
      </c>
      <c r="E57" s="679">
        <f t="shared" si="15"/>
        <v>44620</v>
      </c>
      <c r="F57" s="126"/>
    </row>
    <row r="58" spans="1:6" s="306" customFormat="1" ht="25.5" hidden="1" customHeight="1">
      <c r="A58" s="272" t="s">
        <v>84</v>
      </c>
      <c r="B58" s="538"/>
      <c r="C58" s="126"/>
      <c r="D58" s="126"/>
      <c r="E58" s="126"/>
      <c r="F58" s="126"/>
    </row>
    <row r="59" spans="1:6" s="306" customFormat="1" ht="25.5" hidden="1" customHeight="1">
      <c r="A59" s="162" t="s">
        <v>167</v>
      </c>
      <c r="B59" s="162" t="s">
        <v>184</v>
      </c>
      <c r="C59" s="126"/>
      <c r="D59" s="126"/>
      <c r="E59" s="126"/>
      <c r="F59" s="126"/>
    </row>
    <row r="60" spans="1:6" s="306" customFormat="1" ht="25.5" hidden="1" customHeight="1">
      <c r="A60" s="649"/>
      <c r="B60" s="538"/>
      <c r="C60" s="126"/>
      <c r="D60" s="126"/>
      <c r="E60" s="126"/>
      <c r="F60" s="126"/>
    </row>
    <row r="61" spans="1:6" s="306" customFormat="1" ht="25.5" customHeight="1">
      <c r="A61" s="649"/>
      <c r="B61" s="538"/>
      <c r="C61" s="126"/>
      <c r="D61" s="126"/>
      <c r="E61" s="126"/>
      <c r="F61" s="126"/>
    </row>
    <row r="62" spans="1:6" s="131" customFormat="1" ht="15" customHeight="1">
      <c r="A62" s="317" t="s">
        <v>87</v>
      </c>
      <c r="B62" s="250"/>
      <c r="C62" s="317"/>
      <c r="D62" s="250"/>
      <c r="E62" s="250"/>
      <c r="F62" s="250"/>
    </row>
    <row r="63" spans="1:6" s="131" customFormat="1" ht="15" customHeight="1">
      <c r="A63" s="178" t="s">
        <v>65</v>
      </c>
      <c r="B63" s="278"/>
      <c r="C63" s="279"/>
    </row>
    <row r="64" spans="1:6" s="131" customFormat="1" ht="15" customHeight="1">
      <c r="A64" s="111" t="s">
        <v>0</v>
      </c>
      <c r="B64" s="280"/>
      <c r="C64" s="281"/>
    </row>
    <row r="65" spans="1:4" s="131" customFormat="1" ht="15" customHeight="1">
      <c r="A65" s="285" t="s">
        <v>88</v>
      </c>
      <c r="B65" s="121"/>
      <c r="C65" s="281"/>
      <c r="D65" s="161"/>
    </row>
    <row r="66" spans="1:4" s="131" customFormat="1" ht="15" customHeight="1">
      <c r="A66" s="285" t="s">
        <v>67</v>
      </c>
      <c r="B66" s="121"/>
      <c r="C66" s="281"/>
      <c r="D66" s="161"/>
    </row>
    <row r="67" spans="1:4" s="131" customFormat="1" ht="15" customHeight="1">
      <c r="A67" s="212" t="s">
        <v>68</v>
      </c>
      <c r="C67" s="161"/>
      <c r="D67" s="161"/>
    </row>
    <row r="68" spans="1:4" s="131" customFormat="1" ht="15" customHeight="1">
      <c r="A68" s="117" t="s">
        <v>89</v>
      </c>
      <c r="C68" s="161"/>
      <c r="D68" s="161"/>
    </row>
  </sheetData>
  <customSheetViews>
    <customSheetView guid="{035FD7B7-E407-47C6-82D2-F16A7036DEE3}" scale="85" showGridLines="0" fitToPage="1" topLeftCell="A19">
      <selection activeCell="D28" sqref="D28"/>
      <pageMargins left="0" right="0" top="0" bottom="0" header="0" footer="0"/>
      <pageSetup paperSize="9" scale="57" orientation="landscape"/>
    </customSheetView>
    <customSheetView guid="{D73C7D54-4891-4237-9750-225D2462AB34}" scale="85" showGridLines="0" fitToPage="1" hiddenRows="1" topLeftCell="A7">
      <selection activeCell="K23" sqref="K23"/>
      <pageMargins left="0" right="0" top="0" bottom="0" header="0" footer="0"/>
      <pageSetup paperSize="9" scale="57" orientation="landscape"/>
    </customSheetView>
    <customSheetView guid="{77C6715E-78A8-45AF-BBE5-55C648F3FD39}" scale="85" showGridLines="0" fitToPage="1" topLeftCell="A7">
      <selection activeCell="F11" sqref="F11"/>
      <pageMargins left="0" right="0" top="0" bottom="0" header="0" footer="0"/>
      <pageSetup paperSize="9" scale="47" orientation="landscape" r:id="rId1"/>
    </customSheetView>
    <customSheetView guid="{C6EA2456-9077-41F6-8AD1-2B98609E6968}" scale="85" showGridLines="0" fitToPage="1" topLeftCell="A10">
      <selection activeCell="D30" sqref="D30"/>
      <pageMargins left="0" right="0" top="0" bottom="0" header="0" footer="0"/>
      <pageSetup paperSize="9" scale="57" orientation="landscape"/>
    </customSheetView>
    <customSheetView guid="{36EED012-CDEF-4DC1-8A77-CC61E5DDA9AF}" scale="85" showGridLines="0" fitToPage="1" topLeftCell="A13">
      <selection activeCell="B31" sqref="B31"/>
      <pageMargins left="0" right="0" top="0" bottom="0" header="0" footer="0"/>
      <pageSetup paperSize="9" scale="57" orientation="landscape"/>
    </customSheetView>
    <customSheetView guid="{6D779134-8889-443F-9ACA-8D735092180D}" scale="85" showGridLines="0" fitToPage="1">
      <selection activeCell="K16" sqref="K16"/>
      <pageMargins left="0" right="0" top="0" bottom="0" header="0" footer="0"/>
      <pageSetup paperSize="9" scale="57" orientation="landscape"/>
    </customSheetView>
    <customSheetView guid="{DB8C7FDF-A076-429E-9C69-19F5346810D2}" scale="85" showGridLines="0" fitToPage="1" topLeftCell="A10">
      <selection activeCell="A28" sqref="A28"/>
      <pageMargins left="0" right="0" top="0" bottom="0" header="0" footer="0"/>
      <pageSetup paperSize="9" scale="55" orientation="landscape"/>
    </customSheetView>
    <customSheetView guid="{4BAB3EE4-9C54-4B90-B433-C200B8083694}" scale="85" showGridLines="0" fitToPage="1" topLeftCell="A10">
      <selection activeCell="G25" sqref="G25"/>
      <pageMargins left="0" right="0" top="0" bottom="0" header="0" footer="0"/>
      <pageSetup paperSize="9" scale="57" orientation="landscape"/>
    </customSheetView>
    <customSheetView guid="{A0571078-F8D9-4419-99DA-CC05A0A8884F}" scale="85" showPageBreaks="1" showGridLines="0" fitToPage="1" printArea="1">
      <selection activeCell="S22" sqref="S18:Y22"/>
      <pageMargins left="0" right="0" top="0" bottom="0" header="0" footer="0"/>
      <pageSetup paperSize="9" scale="60" orientation="landscape"/>
    </customSheetView>
    <customSheetView guid="{23D6460C-E645-4432-B260-E5EED77E92F3}" scale="85" showGridLines="0" fitToPage="1" topLeftCell="A19">
      <selection activeCell="E27" sqref="E27"/>
      <pageMargins left="0" right="0" top="0" bottom="0" header="0" footer="0"/>
      <pageSetup paperSize="9" scale="55" orientation="landscape"/>
    </customSheetView>
    <customSheetView guid="{CEA7FD87-719A-426A-B06E-9D4E99783EED}" scale="85" showPageBreaks="1" showGridLines="0" fitToPage="1">
      <selection activeCell="C22" sqref="C22"/>
      <pageMargins left="0" right="0" top="0" bottom="0" header="0" footer="0"/>
      <pageSetup paperSize="9" scale="54" orientation="landscape"/>
    </customSheetView>
    <customSheetView guid="{88931C49-9137-4FED-AEBA-55DC84EE773E}" scale="85" showGridLines="0" fitToPage="1">
      <selection activeCell="K8" sqref="K8"/>
      <pageMargins left="0" right="0" top="0" bottom="0" header="0" footer="0"/>
      <pageSetup paperSize="9" scale="55" orientation="landscape"/>
    </customSheetView>
    <customSheetView guid="{D7835D66-B13D-4A90-85BF-DC3ACE120431}" scale="85" showGridLines="0" fitToPage="1">
      <selection activeCell="B12" sqref="B12"/>
      <pageMargins left="0" right="0" top="0" bottom="0" header="0" footer="0"/>
      <pageSetup paperSize="9" scale="55" orientation="landscape"/>
    </customSheetView>
    <customSheetView guid="{93A7AE30-CF2C-4CF1-930B-9425B5F5817D}" scale="85" showGridLines="0" fitToPage="1">
      <selection activeCell="H13" sqref="H13"/>
      <pageMargins left="0" right="0" top="0" bottom="0" header="0" footer="0"/>
      <pageSetup paperSize="9" scale="57" orientation="landscape"/>
    </customSheetView>
    <customSheetView guid="{C00304E5-BAC8-4C34-B3D2-AD7EACE0CB92}" scale="85" showGridLines="0" fitToPage="1" topLeftCell="A4">
      <selection activeCell="F23" sqref="F23"/>
      <pageMargins left="0" right="0" top="0" bottom="0" header="0" footer="0"/>
      <pageSetup paperSize="9" scale="55" orientation="landscape"/>
    </customSheetView>
    <customSheetView guid="{B9C309E4-7299-4CD5-AAAB-CF9542D1540F}" scale="85" showGridLines="0" fitToPage="1">
      <selection activeCell="C25" sqref="C25"/>
      <pageMargins left="0" right="0" top="0" bottom="0" header="0" footer="0"/>
      <pageSetup paperSize="9" scale="57" orientation="landscape"/>
    </customSheetView>
    <customSheetView guid="{3E9A2BAE-164D-47A0-8104-C7D4E0A4EAEF}" scale="85" showGridLines="0" fitToPage="1">
      <selection activeCell="D7" sqref="D7"/>
      <pageMargins left="0" right="0" top="0" bottom="0" header="0" footer="0"/>
      <pageSetup paperSize="9" scale="57" orientation="landscape"/>
    </customSheetView>
    <customSheetView guid="{3DA74F3E-F145-470D-BDA0-4288A858AFDF}" scale="85" showGridLines="0" fitToPage="1" topLeftCell="A22">
      <selection activeCell="A17" sqref="A17"/>
      <pageMargins left="0" right="0" top="0" bottom="0" header="0" footer="0"/>
      <pageSetup paperSize="9" scale="57" orientation="landscape"/>
    </customSheetView>
    <customSheetView guid="{8E2DF192-20FD-40DB-8385-493ED9B1C2BF}" scale="85" showGridLines="0" fitToPage="1" topLeftCell="A7">
      <selection activeCell="D7" sqref="D7"/>
      <pageMargins left="0" right="0" top="0" bottom="0" header="0" footer="0"/>
      <pageSetup paperSize="9" scale="57" orientation="landscape"/>
    </customSheetView>
  </customSheetViews>
  <mergeCells count="20">
    <mergeCell ref="A8:A10"/>
    <mergeCell ref="B8:B10"/>
    <mergeCell ref="A1:G1"/>
    <mergeCell ref="A50:A52"/>
    <mergeCell ref="B50:B52"/>
    <mergeCell ref="D50:E50"/>
    <mergeCell ref="A21:A23"/>
    <mergeCell ref="B21:B23"/>
    <mergeCell ref="D38:E38"/>
    <mergeCell ref="A38:A40"/>
    <mergeCell ref="B38:B40"/>
    <mergeCell ref="D8:H8"/>
    <mergeCell ref="F45:G45"/>
    <mergeCell ref="D54:E54"/>
    <mergeCell ref="B19:E19"/>
    <mergeCell ref="D21:E21"/>
    <mergeCell ref="D25:E25"/>
    <mergeCell ref="D26:E26"/>
    <mergeCell ref="D27:E27"/>
    <mergeCell ref="D28:E28"/>
  </mergeCells>
  <hyperlinks>
    <hyperlink ref="A5" location="MENU!A1" display="BACK TO MENU" xr:uid="{00000000-0004-0000-0900-000000000000}"/>
  </hyperlinks>
  <pageMargins left="0.7" right="0.7" top="0.75" bottom="0.75" header="0.3" footer="0.3"/>
  <pageSetup paperSize="9" scale="47" orientation="landscape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5"/>
  <sheetViews>
    <sheetView zoomScaleNormal="85" workbookViewId="0">
      <selection activeCell="A7" sqref="A7:I15"/>
    </sheetView>
  </sheetViews>
  <sheetFormatPr defaultColWidth="8.875" defaultRowHeight="14.25"/>
  <cols>
    <col min="1" max="1" width="21.625" style="250" customWidth="1"/>
    <col min="2" max="2" width="13.625" style="250" customWidth="1"/>
    <col min="3" max="3" width="15.25" style="251" customWidth="1"/>
    <col min="4" max="4" width="16" style="250" customWidth="1"/>
    <col min="5" max="5" width="14.5" style="250" customWidth="1"/>
    <col min="6" max="6" width="14.5" style="251" customWidth="1"/>
    <col min="7" max="7" width="12.875" style="251" customWidth="1"/>
    <col min="8" max="8" width="14" style="250" customWidth="1"/>
    <col min="9" max="9" width="12.875" style="250" customWidth="1"/>
    <col min="10" max="10" width="9.25" style="250" customWidth="1"/>
    <col min="11" max="11" width="9.875" style="250" customWidth="1"/>
    <col min="12" max="12" width="10.5" style="250" customWidth="1"/>
    <col min="13" max="16384" width="8.875" style="250"/>
  </cols>
  <sheetData>
    <row r="1" spans="1:14" ht="24.95" customHeight="1">
      <c r="A1" s="525" t="s">
        <v>90</v>
      </c>
      <c r="B1" s="525"/>
      <c r="C1" s="525"/>
      <c r="D1" s="525"/>
      <c r="E1" s="282"/>
      <c r="F1" s="282"/>
      <c r="G1" s="282"/>
      <c r="H1" s="282"/>
      <c r="I1" s="282"/>
    </row>
    <row r="2" spans="1:14" ht="37.5">
      <c r="A2" s="525"/>
      <c r="B2" s="525"/>
      <c r="C2" s="525"/>
      <c r="D2" s="525"/>
      <c r="E2" s="282"/>
      <c r="F2" s="282"/>
      <c r="G2" s="282"/>
      <c r="H2" s="282"/>
      <c r="I2" s="282"/>
      <c r="J2" s="253"/>
    </row>
    <row r="3" spans="1:14" s="249" customFormat="1" ht="20.100000000000001" customHeight="1">
      <c r="A3" s="1013" t="s">
        <v>185</v>
      </c>
      <c r="B3" s="1013"/>
      <c r="C3" s="1013"/>
      <c r="D3" s="1013"/>
      <c r="E3" s="1013"/>
      <c r="F3" s="1013"/>
      <c r="G3" s="1013"/>
      <c r="H3" s="1013"/>
      <c r="I3" s="1013"/>
    </row>
    <row r="4" spans="1:14" ht="15" customHeight="1">
      <c r="G4" s="250"/>
    </row>
    <row r="5" spans="1:14" s="249" customFormat="1" ht="20.100000000000001" customHeight="1">
      <c r="A5" s="13" t="s">
        <v>70</v>
      </c>
      <c r="C5" s="257" t="s">
        <v>91</v>
      </c>
      <c r="D5" s="291" t="e">
        <f>#REF!</f>
        <v>#REF!</v>
      </c>
      <c r="G5" s="261"/>
    </row>
    <row r="6" spans="1:14" ht="15" customHeight="1"/>
    <row r="7" spans="1:14" s="283" customFormat="1" ht="20.100000000000001" customHeight="1">
      <c r="A7" s="991" t="s">
        <v>75</v>
      </c>
      <c r="B7" s="991" t="s">
        <v>73</v>
      </c>
      <c r="C7" s="738" t="s">
        <v>2</v>
      </c>
      <c r="D7" s="1042" t="s">
        <v>74</v>
      </c>
      <c r="E7" s="1043"/>
      <c r="F7" s="1043"/>
      <c r="G7" s="1043"/>
      <c r="H7" s="1043"/>
      <c r="I7" s="1044"/>
    </row>
    <row r="8" spans="1:14" s="283" customFormat="1" ht="33" customHeight="1">
      <c r="A8" s="1010"/>
      <c r="B8" s="1010"/>
      <c r="C8" s="738" t="s">
        <v>93</v>
      </c>
      <c r="D8" s="734" t="s">
        <v>465</v>
      </c>
      <c r="E8" s="734" t="s">
        <v>467</v>
      </c>
      <c r="F8" s="734" t="s">
        <v>468</v>
      </c>
      <c r="G8" s="734" t="s">
        <v>469</v>
      </c>
      <c r="H8" s="734" t="s">
        <v>186</v>
      </c>
      <c r="I8" s="734" t="s">
        <v>470</v>
      </c>
    </row>
    <row r="9" spans="1:14" s="283" customFormat="1" ht="24.75" customHeight="1">
      <c r="A9" s="992"/>
      <c r="B9" s="992"/>
      <c r="C9" s="738" t="s">
        <v>12</v>
      </c>
      <c r="D9" s="738" t="s">
        <v>96</v>
      </c>
      <c r="E9" s="738" t="s">
        <v>97</v>
      </c>
      <c r="F9" s="738" t="s">
        <v>171</v>
      </c>
      <c r="G9" s="738" t="s">
        <v>81</v>
      </c>
      <c r="H9" s="738" t="s">
        <v>112</v>
      </c>
      <c r="I9" s="738" t="s">
        <v>187</v>
      </c>
    </row>
    <row r="10" spans="1:14" s="283" customFormat="1" ht="24.75" customHeight="1">
      <c r="A10" s="528" t="s">
        <v>405</v>
      </c>
      <c r="B10" s="837" t="s">
        <v>553</v>
      </c>
      <c r="C10" s="210">
        <v>45140</v>
      </c>
      <c r="D10" s="210">
        <v>45087</v>
      </c>
      <c r="E10" s="210">
        <v>45088</v>
      </c>
      <c r="F10" s="210">
        <v>45091</v>
      </c>
      <c r="G10" s="210">
        <v>45093</v>
      </c>
      <c r="H10" s="210">
        <v>45094</v>
      </c>
      <c r="I10" s="210">
        <v>45096</v>
      </c>
    </row>
    <row r="11" spans="1:14" s="283" customFormat="1" ht="24.75" customHeight="1">
      <c r="A11" s="528" t="s">
        <v>552</v>
      </c>
      <c r="B11" s="837" t="s">
        <v>569</v>
      </c>
      <c r="C11" s="210">
        <f>C10+7</f>
        <v>45147</v>
      </c>
      <c r="D11" s="210">
        <f t="shared" ref="D11" si="0">C11+3</f>
        <v>45150</v>
      </c>
      <c r="E11" s="210">
        <f t="shared" ref="E11" si="1">C11+4</f>
        <v>45151</v>
      </c>
      <c r="F11" s="210">
        <f t="shared" ref="F11" si="2">C11+7</f>
        <v>45154</v>
      </c>
      <c r="G11" s="210">
        <f>C11+9</f>
        <v>45156</v>
      </c>
      <c r="H11" s="210">
        <f>C11+10</f>
        <v>45157</v>
      </c>
      <c r="I11" s="210">
        <f t="shared" ref="I11" si="3">C11+12</f>
        <v>45159</v>
      </c>
    </row>
    <row r="12" spans="1:14" s="283" customFormat="1" ht="24.75" customHeight="1">
      <c r="A12" s="528" t="s">
        <v>482</v>
      </c>
      <c r="B12" s="837" t="s">
        <v>570</v>
      </c>
      <c r="C12" s="210">
        <f>C11+7</f>
        <v>45154</v>
      </c>
      <c r="D12" s="210">
        <f t="shared" ref="D12" si="4">C12+3</f>
        <v>45157</v>
      </c>
      <c r="E12" s="210">
        <f t="shared" ref="E12" si="5">C12+4</f>
        <v>45158</v>
      </c>
      <c r="F12" s="210">
        <f t="shared" ref="F12" si="6">C12+7</f>
        <v>45161</v>
      </c>
      <c r="G12" s="210">
        <f>C12+9</f>
        <v>45163</v>
      </c>
      <c r="H12" s="210">
        <f>C12+10</f>
        <v>45164</v>
      </c>
      <c r="I12" s="210">
        <f t="shared" ref="I12" si="7">C12+12</f>
        <v>45166</v>
      </c>
    </row>
    <row r="13" spans="1:14" s="283" customFormat="1" ht="24.75" customHeight="1">
      <c r="A13" s="528" t="s">
        <v>405</v>
      </c>
      <c r="B13" s="837" t="s">
        <v>571</v>
      </c>
      <c r="C13" s="210">
        <f t="shared" ref="C13:C15" si="8">C12+7</f>
        <v>45161</v>
      </c>
      <c r="D13" s="210">
        <f t="shared" ref="D13:D14" si="9">C13+3</f>
        <v>45164</v>
      </c>
      <c r="E13" s="210">
        <f t="shared" ref="E13:E14" si="10">C13+4</f>
        <v>45165</v>
      </c>
      <c r="F13" s="210">
        <f t="shared" ref="F13:F14" si="11">C13+7</f>
        <v>45168</v>
      </c>
      <c r="G13" s="210">
        <f t="shared" ref="G13:G14" si="12">C13+9</f>
        <v>45170</v>
      </c>
      <c r="H13" s="210">
        <f t="shared" ref="H13:H14" si="13">C13+10</f>
        <v>45171</v>
      </c>
      <c r="I13" s="210">
        <f t="shared" ref="I13:I14" si="14">C13+12</f>
        <v>45173</v>
      </c>
    </row>
    <row r="14" spans="1:14" s="283" customFormat="1" ht="24.75" customHeight="1">
      <c r="A14" s="528" t="s">
        <v>552</v>
      </c>
      <c r="B14" s="837" t="s">
        <v>572</v>
      </c>
      <c r="C14" s="210">
        <f t="shared" si="8"/>
        <v>45168</v>
      </c>
      <c r="D14" s="210">
        <f t="shared" si="9"/>
        <v>45171</v>
      </c>
      <c r="E14" s="210">
        <f t="shared" si="10"/>
        <v>45172</v>
      </c>
      <c r="F14" s="210">
        <f t="shared" si="11"/>
        <v>45175</v>
      </c>
      <c r="G14" s="210">
        <f t="shared" si="12"/>
        <v>45177</v>
      </c>
      <c r="H14" s="210">
        <f t="shared" si="13"/>
        <v>45178</v>
      </c>
      <c r="I14" s="210">
        <f t="shared" si="14"/>
        <v>45180</v>
      </c>
    </row>
    <row r="15" spans="1:14" s="283" customFormat="1" ht="24.75" customHeight="1">
      <c r="A15" s="528" t="s">
        <v>158</v>
      </c>
      <c r="B15" s="837"/>
      <c r="C15" s="210">
        <f t="shared" si="8"/>
        <v>45175</v>
      </c>
      <c r="D15" s="210">
        <f t="shared" ref="D15" si="15">C15+3</f>
        <v>45178</v>
      </c>
      <c r="E15" s="210">
        <f t="shared" ref="E15" si="16">C15+4</f>
        <v>45179</v>
      </c>
      <c r="F15" s="210">
        <f t="shared" ref="F15" si="17">C15+7</f>
        <v>45182</v>
      </c>
      <c r="G15" s="210">
        <f t="shared" ref="G15" si="18">C15+9</f>
        <v>45184</v>
      </c>
      <c r="H15" s="210">
        <f t="shared" ref="H15" si="19">C15+10</f>
        <v>45185</v>
      </c>
      <c r="I15" s="210">
        <f t="shared" ref="I15" si="20">C15+12</f>
        <v>45187</v>
      </c>
    </row>
    <row r="16" spans="1:14" s="707" customFormat="1" ht="42.75" customHeight="1">
      <c r="A16" s="1041" t="s">
        <v>466</v>
      </c>
      <c r="B16" s="1041"/>
      <c r="C16" s="1041"/>
      <c r="D16" s="1041"/>
      <c r="E16" s="1041"/>
      <c r="F16" s="1041"/>
      <c r="G16" s="1041"/>
      <c r="H16" s="1041"/>
      <c r="I16" s="1041"/>
      <c r="J16" s="708"/>
      <c r="K16" s="708"/>
      <c r="L16" s="708"/>
      <c r="M16" s="708"/>
      <c r="N16" s="708"/>
    </row>
    <row r="17" spans="1:9" s="707" customFormat="1" ht="20.100000000000001" customHeight="1">
      <c r="A17" s="999" t="s">
        <v>87</v>
      </c>
      <c r="B17" s="999"/>
      <c r="C17" s="999"/>
      <c r="D17" s="999"/>
      <c r="E17" s="999"/>
      <c r="F17" s="999"/>
      <c r="G17" s="999"/>
      <c r="H17" s="999"/>
      <c r="I17" s="999"/>
    </row>
    <row r="18" spans="1:9" s="131" customFormat="1" ht="15" customHeight="1">
      <c r="A18" s="163" t="s">
        <v>84</v>
      </c>
      <c r="C18" s="161"/>
      <c r="F18" s="161"/>
      <c r="G18" s="161"/>
    </row>
    <row r="19" spans="1:9" s="131" customFormat="1" ht="15" customHeight="1">
      <c r="A19" s="526" t="s">
        <v>85</v>
      </c>
      <c r="B19" s="526" t="s">
        <v>188</v>
      </c>
      <c r="C19" s="161"/>
      <c r="F19" s="161"/>
      <c r="G19" s="161"/>
    </row>
    <row r="20" spans="1:9" s="131" customFormat="1" ht="15" customHeight="1">
      <c r="A20" s="178" t="s">
        <v>65</v>
      </c>
      <c r="B20" s="278"/>
      <c r="C20" s="279"/>
      <c r="D20" s="277"/>
      <c r="E20" s="281"/>
      <c r="G20" s="161"/>
    </row>
    <row r="21" spans="1:9" s="131" customFormat="1" ht="15" customHeight="1">
      <c r="A21" s="111" t="s">
        <v>0</v>
      </c>
      <c r="B21" s="280"/>
      <c r="C21" s="281"/>
      <c r="D21" s="300"/>
      <c r="E21" s="281"/>
      <c r="G21" s="161"/>
    </row>
    <row r="22" spans="1:9" s="131" customFormat="1" ht="15" customHeight="1">
      <c r="A22" s="212" t="s">
        <v>88</v>
      </c>
      <c r="B22" s="121"/>
      <c r="C22" s="281"/>
      <c r="D22" s="300"/>
      <c r="E22" s="281"/>
      <c r="F22" s="161"/>
      <c r="G22" s="161"/>
    </row>
    <row r="23" spans="1:9" s="131" customFormat="1" ht="15" customHeight="1">
      <c r="A23" s="212" t="s">
        <v>67</v>
      </c>
      <c r="B23" s="121"/>
      <c r="C23" s="281"/>
      <c r="D23" s="300"/>
      <c r="E23" s="300"/>
      <c r="F23" s="161"/>
      <c r="G23" s="161"/>
    </row>
    <row r="24" spans="1:9" s="131" customFormat="1" ht="15" customHeight="1">
      <c r="A24" s="212" t="s">
        <v>68</v>
      </c>
      <c r="C24" s="161"/>
      <c r="F24" s="161"/>
      <c r="G24" s="161"/>
    </row>
    <row r="25" spans="1:9" s="131" customFormat="1" ht="15" customHeight="1">
      <c r="A25" s="212" t="s">
        <v>89</v>
      </c>
      <c r="C25" s="161"/>
      <c r="F25" s="161"/>
      <c r="G25" s="161"/>
    </row>
  </sheetData>
  <customSheetViews>
    <customSheetView guid="{035FD7B7-E407-47C6-82D2-F16A7036DEE3}" topLeftCell="A7">
      <selection activeCell="E19" sqref="E19"/>
      <pageMargins left="0" right="0" top="0" bottom="0" header="0" footer="0"/>
      <pageSetup orientation="portrait"/>
    </customSheetView>
    <customSheetView guid="{D73C7D54-4891-4237-9750-225D2462AB34}" topLeftCell="A4">
      <selection activeCell="A7" sqref="A7:I11"/>
      <pageMargins left="0" right="0" top="0" bottom="0" header="0" footer="0"/>
      <pageSetup orientation="portrait"/>
    </customSheetView>
    <customSheetView guid="{77C6715E-78A8-45AF-BBE5-55C648F3FD39}">
      <selection activeCell="F15" sqref="F15"/>
      <pageMargins left="0" right="0" top="0" bottom="0" header="0" footer="0"/>
      <pageSetup orientation="portrait" r:id="rId1"/>
    </customSheetView>
    <customSheetView guid="{C6EA2456-9077-41F6-8AD1-2B98609E6968}" topLeftCell="A4">
      <selection activeCell="E23" sqref="E23"/>
      <pageMargins left="0" right="0" top="0" bottom="0" header="0" footer="0"/>
      <pageSetup orientation="portrait"/>
    </customSheetView>
    <customSheetView guid="{36EED012-CDEF-4DC1-8A77-CC61E5DDA9AF}">
      <selection activeCell="A3" sqref="A3"/>
      <pageMargins left="0" right="0" top="0" bottom="0" header="0" footer="0"/>
      <pageSetup orientation="portrait"/>
    </customSheetView>
    <customSheetView guid="{6D779134-8889-443F-9ACA-8D735092180D}" scale="85">
      <selection activeCell="I20" sqref="I20"/>
      <pageMargins left="0" right="0" top="0" bottom="0" header="0" footer="0"/>
      <pageSetup orientation="portrait"/>
    </customSheetView>
    <customSheetView guid="{DB8C7FDF-A076-429E-9C69-19F5346810D2}" showGridLines="0">
      <selection activeCell="C13" sqref="C13:E13"/>
      <pageMargins left="0" right="0" top="0" bottom="0" header="0" footer="0"/>
      <pageSetup orientation="portrait"/>
    </customSheetView>
    <customSheetView guid="{4BAB3EE4-9C54-4B90-B433-C200B8083694}">
      <selection activeCell="E11" sqref="E11"/>
      <pageMargins left="0" right="0" top="0" bottom="0" header="0" footer="0"/>
      <pageSetup orientation="portrait"/>
    </customSheetView>
    <customSheetView guid="{A0571078-F8D9-4419-99DA-CC05A0A8884F}" topLeftCell="A4">
      <selection activeCell="E14" sqref="E14"/>
      <pageMargins left="0" right="0" top="0" bottom="0" header="0" footer="0"/>
      <pageSetup orientation="portrait"/>
    </customSheetView>
    <customSheetView guid="{23D6460C-E645-4432-B260-E5EED77E92F3}">
      <pageMargins left="0" right="0" top="0" bottom="0" header="0" footer="0"/>
      <pageSetup orientation="portrait"/>
    </customSheetView>
    <customSheetView guid="{CEA7FD87-719A-426A-B06E-9D4E99783EED}" topLeftCell="A7">
      <selection activeCell="A18" sqref="A18"/>
      <pageMargins left="0" right="0" top="0" bottom="0" header="0" footer="0"/>
      <pageSetup orientation="portrait"/>
    </customSheetView>
    <customSheetView guid="{88931C49-9137-4FED-AEBA-55DC84EE773E}" topLeftCell="A7">
      <selection activeCell="A18" sqref="A18"/>
      <pageMargins left="0" right="0" top="0" bottom="0" header="0" footer="0"/>
      <pageSetup orientation="portrait"/>
    </customSheetView>
    <customSheetView guid="{D7835D66-B13D-4A90-85BF-DC3ACE120431}" showGridLines="0">
      <selection activeCell="F21" sqref="F21"/>
      <pageMargins left="0" right="0" top="0" bottom="0" header="0" footer="0"/>
      <pageSetup orientation="portrait"/>
    </customSheetView>
    <customSheetView guid="{93A7AE30-CF2C-4CF1-930B-9425B5F5817D}">
      <selection activeCell="A12" sqref="A12"/>
      <pageMargins left="0" right="0" top="0" bottom="0" header="0" footer="0"/>
      <pageSetup orientation="portrait"/>
    </customSheetView>
    <customSheetView guid="{C00304E5-BAC8-4C34-B3D2-AD7EACE0CB92}" showGridLines="0">
      <selection activeCell="I21" sqref="I21"/>
      <pageMargins left="0" right="0" top="0" bottom="0" header="0" footer="0"/>
      <pageSetup orientation="portrait"/>
    </customSheetView>
    <customSheetView guid="{B9C309E4-7299-4CD5-AAAB-CF9542D1540F}">
      <selection activeCell="G12" sqref="G12"/>
      <pageMargins left="0" right="0" top="0" bottom="0" header="0" footer="0"/>
      <pageSetup orientation="portrait"/>
    </customSheetView>
    <customSheetView guid="{3E9A2BAE-164D-47A0-8104-C7D4E0A4EAEF}">
      <selection activeCell="F21" sqref="F21"/>
      <pageMargins left="0" right="0" top="0" bottom="0" header="0" footer="0"/>
      <pageSetup orientation="portrait"/>
    </customSheetView>
    <customSheetView guid="{3DA74F3E-F145-470D-BDA0-4288A858AFDF}" topLeftCell="A7">
      <selection activeCell="C19" sqref="C19"/>
      <pageMargins left="0" right="0" top="0" bottom="0" header="0" footer="0"/>
      <pageSetup orientation="portrait"/>
    </customSheetView>
    <customSheetView guid="{8E2DF192-20FD-40DB-8385-493ED9B1C2BF}">
      <selection activeCell="F21" sqref="F21"/>
      <pageMargins left="0" right="0" top="0" bottom="0" header="0" footer="0"/>
      <pageSetup orientation="portrait"/>
    </customSheetView>
  </customSheetViews>
  <mergeCells count="6">
    <mergeCell ref="A16:I16"/>
    <mergeCell ref="A17:I17"/>
    <mergeCell ref="A3:I3"/>
    <mergeCell ref="A7:A9"/>
    <mergeCell ref="B7:B9"/>
    <mergeCell ref="D7:I7"/>
  </mergeCells>
  <hyperlinks>
    <hyperlink ref="A5" location="MENU!A1" display="BACK TO MENU" xr:uid="{00000000-0004-0000-0A00-000000000000}"/>
  </hyperlinks>
  <pageMargins left="0.7" right="0.7" top="0.75" bottom="0.75" header="0.3" footer="0.3"/>
  <pageSetup orientation="portrait" r:id="rId2"/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5"/>
  <sheetViews>
    <sheetView showGridLines="0" zoomScaleNormal="100" workbookViewId="0">
      <selection activeCell="A7" sqref="A7:F15"/>
    </sheetView>
  </sheetViews>
  <sheetFormatPr defaultColWidth="8.875" defaultRowHeight="14.25"/>
  <cols>
    <col min="1" max="1" width="32.625" style="250" customWidth="1"/>
    <col min="2" max="2" width="12" style="250" customWidth="1"/>
    <col min="3" max="3" width="14.5" style="251" customWidth="1"/>
    <col min="4" max="4" width="14.5" style="250" customWidth="1"/>
    <col min="5" max="6" width="17.75" style="250" customWidth="1"/>
    <col min="7" max="7" width="28.625" style="250" customWidth="1"/>
    <col min="8" max="8" width="15.5" style="250" customWidth="1"/>
    <col min="9" max="9" width="10.5" style="250" customWidth="1"/>
    <col min="10" max="16384" width="8.875" style="250"/>
  </cols>
  <sheetData>
    <row r="1" spans="1:13" ht="24.95" customHeight="1">
      <c r="A1" s="994" t="s">
        <v>189</v>
      </c>
      <c r="B1" s="994"/>
      <c r="C1" s="994"/>
      <c r="D1" s="994"/>
      <c r="E1" s="994"/>
      <c r="F1" s="994"/>
      <c r="G1" s="994"/>
      <c r="H1" s="994"/>
      <c r="I1" s="253"/>
      <c r="J1" s="253"/>
      <c r="K1" s="253"/>
    </row>
    <row r="2" spans="1:13" ht="24.95" customHeight="1">
      <c r="A2" s="994"/>
      <c r="B2" s="994"/>
      <c r="C2" s="994"/>
      <c r="D2" s="994"/>
      <c r="E2" s="994"/>
      <c r="F2" s="994"/>
      <c r="G2" s="994"/>
      <c r="H2" s="994"/>
      <c r="I2" s="253"/>
      <c r="J2" s="253"/>
      <c r="K2" s="253"/>
    </row>
    <row r="3" spans="1:13" ht="15" customHeight="1">
      <c r="A3" s="994"/>
      <c r="B3" s="994"/>
      <c r="C3" s="994"/>
      <c r="D3" s="994"/>
      <c r="E3" s="994"/>
      <c r="F3" s="994"/>
      <c r="G3" s="994"/>
      <c r="H3" s="994"/>
      <c r="I3" s="253"/>
      <c r="J3" s="253"/>
      <c r="K3" s="253"/>
    </row>
    <row r="4" spans="1:13" s="249" customFormat="1" ht="30" customHeight="1">
      <c r="A4" s="993" t="s">
        <v>190</v>
      </c>
      <c r="B4" s="993"/>
      <c r="C4" s="993"/>
      <c r="D4" s="993"/>
      <c r="E4" s="993"/>
      <c r="F4" s="993"/>
      <c r="G4" s="505"/>
    </row>
    <row r="5" spans="1:13" ht="20.100000000000001" customHeight="1">
      <c r="A5" s="13" t="s">
        <v>70</v>
      </c>
      <c r="B5" s="197"/>
      <c r="D5" s="521"/>
      <c r="E5" s="521"/>
      <c r="F5" s="522" t="s">
        <v>91</v>
      </c>
      <c r="G5" s="311" t="e">
        <f>#REF!</f>
        <v>#REF!</v>
      </c>
    </row>
    <row r="6" spans="1:13" ht="15" customHeight="1">
      <c r="G6" s="523"/>
    </row>
    <row r="7" spans="1:13" s="283" customFormat="1" ht="40.5" customHeight="1">
      <c r="A7" s="1048" t="s">
        <v>75</v>
      </c>
      <c r="B7" s="1049" t="s">
        <v>163</v>
      </c>
      <c r="C7" s="1049" t="s">
        <v>191</v>
      </c>
      <c r="D7" s="1045" t="s">
        <v>74</v>
      </c>
      <c r="E7" s="1045"/>
      <c r="F7" s="1045"/>
    </row>
    <row r="8" spans="1:13" s="283" customFormat="1" ht="39.75" customHeight="1">
      <c r="A8" s="1048"/>
      <c r="B8" s="1049"/>
      <c r="C8" s="1049"/>
      <c r="D8" s="738" t="s">
        <v>192</v>
      </c>
      <c r="E8" s="738" t="s">
        <v>462</v>
      </c>
      <c r="F8" s="738" t="s">
        <v>463</v>
      </c>
    </row>
    <row r="9" spans="1:13" s="283" customFormat="1" ht="19.5" customHeight="1">
      <c r="A9" s="1048"/>
      <c r="B9" s="1049"/>
      <c r="C9" s="736" t="s">
        <v>12</v>
      </c>
      <c r="D9" s="736" t="s">
        <v>98</v>
      </c>
      <c r="E9" s="736" t="s">
        <v>99</v>
      </c>
      <c r="F9" s="736" t="s">
        <v>100</v>
      </c>
    </row>
    <row r="10" spans="1:13" s="290" customFormat="1" ht="19.5" customHeight="1">
      <c r="A10" s="838" t="s">
        <v>500</v>
      </c>
      <c r="B10" s="837" t="s">
        <v>534</v>
      </c>
      <c r="C10" s="679">
        <v>45140</v>
      </c>
      <c r="D10" s="679">
        <v>45090</v>
      </c>
      <c r="E10" s="679">
        <v>45092</v>
      </c>
      <c r="F10" s="679">
        <v>45093</v>
      </c>
      <c r="G10" s="283"/>
      <c r="H10" s="283"/>
      <c r="I10" s="283"/>
      <c r="J10" s="283"/>
      <c r="K10" s="283"/>
      <c r="L10" s="283"/>
      <c r="M10" s="283"/>
    </row>
    <row r="11" spans="1:13" s="290" customFormat="1" ht="19.5" customHeight="1">
      <c r="A11" s="838" t="s">
        <v>473</v>
      </c>
      <c r="B11" s="837" t="s">
        <v>534</v>
      </c>
      <c r="C11" s="679">
        <f>C10+7</f>
        <v>45147</v>
      </c>
      <c r="D11" s="679">
        <f t="shared" ref="D11:D14" si="0">C11+6</f>
        <v>45153</v>
      </c>
      <c r="E11" s="679">
        <f t="shared" ref="E11:E14" si="1">C11+8</f>
        <v>45155</v>
      </c>
      <c r="F11" s="679">
        <f t="shared" ref="F11:F14" si="2">C11+9</f>
        <v>45156</v>
      </c>
      <c r="G11" s="283"/>
      <c r="H11" s="283"/>
      <c r="I11" s="283"/>
      <c r="J11" s="283"/>
      <c r="K11" s="283"/>
      <c r="L11" s="283"/>
      <c r="M11" s="283"/>
    </row>
    <row r="12" spans="1:13" s="290" customFormat="1" ht="19.5" customHeight="1">
      <c r="A12" s="838" t="s">
        <v>514</v>
      </c>
      <c r="B12" s="837" t="s">
        <v>573</v>
      </c>
      <c r="C12" s="679">
        <f t="shared" ref="C12:C15" si="3">C11+7</f>
        <v>45154</v>
      </c>
      <c r="D12" s="679">
        <f t="shared" si="0"/>
        <v>45160</v>
      </c>
      <c r="E12" s="679">
        <f t="shared" si="1"/>
        <v>45162</v>
      </c>
      <c r="F12" s="679">
        <f t="shared" si="2"/>
        <v>45163</v>
      </c>
      <c r="G12" s="283"/>
      <c r="H12" s="283"/>
      <c r="I12" s="283"/>
      <c r="J12" s="283"/>
      <c r="K12" s="283"/>
      <c r="L12" s="283"/>
      <c r="M12" s="283"/>
    </row>
    <row r="13" spans="1:13" s="290" customFormat="1" ht="19.5" customHeight="1">
      <c r="A13" s="838" t="s">
        <v>591</v>
      </c>
      <c r="B13" s="837" t="s">
        <v>534</v>
      </c>
      <c r="C13" s="679">
        <f t="shared" si="3"/>
        <v>45161</v>
      </c>
      <c r="D13" s="679">
        <f t="shared" ref="D13" si="4">C13+6</f>
        <v>45167</v>
      </c>
      <c r="E13" s="679">
        <f t="shared" ref="E13" si="5">C13+8</f>
        <v>45169</v>
      </c>
      <c r="F13" s="679">
        <f t="shared" ref="F13" si="6">C13+9</f>
        <v>45170</v>
      </c>
      <c r="G13" s="283"/>
      <c r="H13" s="283"/>
      <c r="I13" s="283"/>
      <c r="J13" s="283"/>
      <c r="K13" s="283"/>
      <c r="L13" s="283"/>
      <c r="M13" s="283"/>
    </row>
    <row r="14" spans="1:13" s="290" customFormat="1" ht="19.5" customHeight="1">
      <c r="A14" s="838" t="s">
        <v>500</v>
      </c>
      <c r="B14" s="837" t="s">
        <v>573</v>
      </c>
      <c r="C14" s="679">
        <f t="shared" si="3"/>
        <v>45168</v>
      </c>
      <c r="D14" s="679">
        <f t="shared" si="0"/>
        <v>45174</v>
      </c>
      <c r="E14" s="679">
        <f t="shared" si="1"/>
        <v>45176</v>
      </c>
      <c r="F14" s="679">
        <f t="shared" si="2"/>
        <v>45177</v>
      </c>
      <c r="G14" s="283"/>
      <c r="H14" s="283"/>
      <c r="I14" s="283"/>
      <c r="J14" s="283"/>
      <c r="K14" s="283"/>
      <c r="L14" s="283"/>
      <c r="M14" s="283"/>
    </row>
    <row r="15" spans="1:13" s="290" customFormat="1" ht="19.5" customHeight="1">
      <c r="A15" s="838" t="s">
        <v>473</v>
      </c>
      <c r="B15" s="837" t="s">
        <v>573</v>
      </c>
      <c r="C15" s="679">
        <f t="shared" si="3"/>
        <v>45175</v>
      </c>
      <c r="D15" s="679">
        <f t="shared" ref="D15" si="7">C15+6</f>
        <v>45181</v>
      </c>
      <c r="E15" s="679">
        <f t="shared" ref="E15" si="8">C15+8</f>
        <v>45183</v>
      </c>
      <c r="F15" s="679">
        <f t="shared" ref="F15" si="9">C15+9</f>
        <v>45184</v>
      </c>
      <c r="G15" s="283"/>
      <c r="H15" s="283"/>
      <c r="I15" s="283"/>
      <c r="J15" s="283"/>
      <c r="K15" s="283"/>
      <c r="L15" s="283"/>
      <c r="M15" s="283"/>
    </row>
    <row r="16" spans="1:13" s="290" customFormat="1" ht="19.5" customHeight="1">
      <c r="A16" s="1046" t="s">
        <v>87</v>
      </c>
      <c r="B16" s="1046"/>
      <c r="C16" s="1046"/>
      <c r="D16" s="1046"/>
      <c r="E16" s="1046"/>
      <c r="F16" s="1046"/>
      <c r="G16" s="283"/>
      <c r="H16" s="283"/>
      <c r="I16" s="283"/>
      <c r="J16" s="283"/>
      <c r="K16" s="283"/>
      <c r="L16" s="283"/>
      <c r="M16" s="283"/>
    </row>
    <row r="17" spans="1:20" s="290" customFormat="1" ht="33.75" customHeight="1">
      <c r="A17" s="1047" t="s">
        <v>387</v>
      </c>
      <c r="B17" s="1047"/>
      <c r="C17" s="1047"/>
      <c r="D17" s="1047"/>
      <c r="E17" s="1047"/>
      <c r="F17" s="1047"/>
      <c r="G17" s="706"/>
      <c r="H17" s="283"/>
      <c r="I17" s="283"/>
      <c r="J17" s="283"/>
      <c r="K17" s="283"/>
      <c r="L17" s="283"/>
      <c r="M17" s="283"/>
    </row>
    <row r="18" spans="1:20" s="131" customFormat="1" ht="15" customHeight="1">
      <c r="A18" s="272" t="s">
        <v>84</v>
      </c>
      <c r="B18" s="312"/>
      <c r="C18" s="313"/>
      <c r="E18" s="65"/>
      <c r="F18" s="65"/>
      <c r="G18" s="250"/>
    </row>
    <row r="19" spans="1:20" ht="15" customHeight="1">
      <c r="A19" s="299" t="s">
        <v>160</v>
      </c>
      <c r="B19" s="399" t="s">
        <v>193</v>
      </c>
      <c r="C19" s="164"/>
      <c r="D19" s="300"/>
      <c r="E19" s="281"/>
      <c r="F19" s="281"/>
      <c r="G19" s="281"/>
      <c r="H19" s="131"/>
    </row>
    <row r="20" spans="1:20" ht="15" customHeight="1">
      <c r="A20" s="276"/>
      <c r="B20" s="160"/>
      <c r="C20" s="164"/>
      <c r="D20" s="300"/>
      <c r="E20" s="281"/>
      <c r="F20" s="281"/>
      <c r="G20" s="524"/>
      <c r="H20" s="131"/>
    </row>
    <row r="21" spans="1:20" s="131" customFormat="1" ht="15" customHeight="1">
      <c r="A21" s="178" t="s">
        <v>65</v>
      </c>
      <c r="B21" s="278"/>
      <c r="C21" s="279"/>
      <c r="D21" s="281"/>
      <c r="E21" s="281"/>
      <c r="F21" s="281"/>
      <c r="G21" s="281"/>
    </row>
    <row r="22" spans="1:20" s="131" customFormat="1" ht="15" customHeight="1">
      <c r="A22" s="111" t="s">
        <v>0</v>
      </c>
      <c r="B22" s="280"/>
      <c r="C22" s="281"/>
      <c r="D22" s="281"/>
      <c r="E22" s="300"/>
      <c r="F22" s="300"/>
      <c r="G22" s="300"/>
    </row>
    <row r="23" spans="1:20" s="131" customFormat="1" ht="15" customHeight="1">
      <c r="A23" s="212" t="s">
        <v>88</v>
      </c>
      <c r="B23" s="121"/>
      <c r="C23" s="281"/>
      <c r="D23" s="281"/>
      <c r="T23" s="314"/>
    </row>
    <row r="24" spans="1:20" s="131" customFormat="1" ht="15" customHeight="1">
      <c r="A24" s="212" t="s">
        <v>67</v>
      </c>
      <c r="B24" s="121"/>
      <c r="C24" s="281"/>
      <c r="D24" s="300"/>
    </row>
    <row r="25" spans="1:20" s="131" customFormat="1" ht="15" customHeight="1">
      <c r="A25" s="212" t="s">
        <v>68</v>
      </c>
    </row>
    <row r="26" spans="1:20" ht="15.75">
      <c r="A26" s="212" t="s">
        <v>89</v>
      </c>
      <c r="B26" s="131"/>
      <c r="C26" s="131"/>
      <c r="D26" s="131"/>
      <c r="E26" s="131"/>
      <c r="F26" s="131"/>
      <c r="G26" s="131"/>
      <c r="H26" s="131"/>
    </row>
    <row r="45" spans="4:4">
      <c r="D45" s="250" t="s">
        <v>194</v>
      </c>
    </row>
  </sheetData>
  <customSheetViews>
    <customSheetView guid="{035FD7B7-E407-47C6-82D2-F16A7036DEE3}" scale="85" showGridLines="0" fitToPage="1">
      <selection activeCell="C14" sqref="C14"/>
      <pageMargins left="0" right="0" top="0" bottom="0" header="0" footer="0"/>
      <pageSetup scale="45" orientation="landscape"/>
    </customSheetView>
    <customSheetView guid="{D73C7D54-4891-4237-9750-225D2462AB34}" scale="85" showGridLines="0" fitToPage="1">
      <selection activeCell="G14" sqref="G14"/>
      <pageMargins left="0" right="0" top="0" bottom="0" header="0" footer="0"/>
      <pageSetup scale="45" orientation="landscape"/>
    </customSheetView>
    <customSheetView guid="{77C6715E-78A8-45AF-BBE5-55C648F3FD39}" scale="85" showGridLines="0" fitToPage="1">
      <selection activeCell="E25" sqref="E25"/>
      <pageMargins left="0" right="0" top="0" bottom="0" header="0" footer="0"/>
      <pageSetup scale="47" orientation="landscape" r:id="rId1"/>
    </customSheetView>
    <customSheetView guid="{C6EA2456-9077-41F6-8AD1-2B98609E6968}" scale="85" showGridLines="0" fitToPage="1">
      <selection activeCell="B15" sqref="B15"/>
      <pageMargins left="0" right="0" top="0" bottom="0" header="0" footer="0"/>
      <pageSetup scale="45" orientation="landscape"/>
    </customSheetView>
    <customSheetView guid="{36EED012-CDEF-4DC1-8A77-CC61E5DDA9AF}" scale="85" showGridLines="0" fitToPage="1">
      <selection activeCell="F18" sqref="F18"/>
      <pageMargins left="0" right="0" top="0" bottom="0" header="0" footer="0"/>
      <pageSetup scale="45" orientation="landscape"/>
    </customSheetView>
    <customSheetView guid="{6D779134-8889-443F-9ACA-8D735092180D}" scale="85" showGridLines="0" fitToPage="1">
      <selection activeCell="G25" sqref="G25"/>
      <pageMargins left="0" right="0" top="0" bottom="0" header="0" footer="0"/>
      <pageSetup scale="45" orientation="landscape" r:id="rId2"/>
    </customSheetView>
    <customSheetView guid="{DB8C7FDF-A076-429E-9C69-19F5346810D2}" scale="85" showGridLines="0" fitToPage="1">
      <selection activeCell="A15" sqref="A15"/>
      <pageMargins left="0" right="0" top="0" bottom="0" header="0" footer="0"/>
      <pageSetup scale="57" orientation="landscape"/>
    </customSheetView>
    <customSheetView guid="{4BAB3EE4-9C54-4B90-B433-C200B8083694}" scale="85" showGridLines="0" fitToPage="1">
      <selection activeCell="E20" sqref="E20"/>
      <pageMargins left="0" right="0" top="0" bottom="0" header="0" footer="0"/>
      <pageSetup scale="45" orientation="landscape"/>
    </customSheetView>
    <customSheetView guid="{A0571078-F8D9-4419-99DA-CC05A0A8884F}" scale="85" showPageBreaks="1" fitToPage="1" printArea="1">
      <selection activeCell="H9" sqref="H9"/>
      <pageMargins left="0" right="0" top="0" bottom="0" header="0" footer="0"/>
      <pageSetup scale="70" orientation="landscape"/>
    </customSheetView>
    <customSheetView guid="{23D6460C-E645-4432-B260-E5EED77E92F3}" scale="85" fitToPage="1">
      <selection activeCell="G9" sqref="G9"/>
      <pageMargins left="0" right="0" top="0" bottom="0" header="0" footer="0"/>
      <pageSetup scale="69" orientation="landscape"/>
    </customSheetView>
    <customSheetView guid="{CEA7FD87-719A-426A-B06E-9D4E99783EED}" scale="85" showPageBreaks="1" fitToPage="1">
      <selection activeCell="H1" sqref="H1"/>
      <pageMargins left="0" right="0" top="0" bottom="0" header="0" footer="0"/>
      <pageSetup scale="51" orientation="landscape"/>
    </customSheetView>
    <customSheetView guid="{88931C49-9137-4FED-AEBA-55DC84EE773E}" scale="85" showGridLines="0" fitToPage="1">
      <selection activeCell="T21" sqref="T21"/>
      <pageMargins left="0" right="0" top="0" bottom="0" header="0" footer="0"/>
      <pageSetup scale="57" orientation="landscape"/>
    </customSheetView>
    <customSheetView guid="{D7835D66-B13D-4A90-85BF-DC3ACE120431}" scale="85" showGridLines="0" fitToPage="1">
      <selection activeCell="F27" sqref="F27"/>
      <pageMargins left="0" right="0" top="0" bottom="0" header="0" footer="0"/>
      <pageSetup scale="57" orientation="landscape"/>
    </customSheetView>
    <customSheetView guid="{93A7AE30-CF2C-4CF1-930B-9425B5F5817D}" scale="85" showGridLines="0" fitToPage="1">
      <selection activeCell="A11" sqref="A11"/>
      <pageMargins left="0" right="0" top="0" bottom="0" header="0" footer="0"/>
      <pageSetup scale="45" orientation="landscape"/>
    </customSheetView>
    <customSheetView guid="{C00304E5-BAC8-4C34-B3D2-AD7EACE0CB92}" scale="85" showGridLines="0" fitToPage="1">
      <selection activeCell="P13" sqref="P13"/>
      <pageMargins left="0" right="0" top="0" bottom="0" header="0" footer="0"/>
      <pageSetup scale="57" orientation="landscape"/>
    </customSheetView>
    <customSheetView guid="{B9C309E4-7299-4CD5-AAAB-CF9542D1540F}" scale="85" showGridLines="0" fitToPage="1">
      <selection activeCell="A16" sqref="A16"/>
      <pageMargins left="0" right="0" top="0" bottom="0" header="0" footer="0"/>
      <pageSetup scale="45" orientation="landscape"/>
    </customSheetView>
    <customSheetView guid="{3E9A2BAE-164D-47A0-8104-C7D4E0A4EAEF}" scale="85" showGridLines="0" fitToPage="1">
      <selection activeCell="E24" sqref="E24"/>
      <pageMargins left="0" right="0" top="0" bottom="0" header="0" footer="0"/>
      <pageSetup scale="45" orientation="landscape"/>
    </customSheetView>
    <customSheetView guid="{3DA74F3E-F145-470D-BDA0-4288A858AFDF}" scale="85" showGridLines="0" fitToPage="1">
      <selection activeCell="E24" sqref="E24"/>
      <pageMargins left="0" right="0" top="0" bottom="0" header="0" footer="0"/>
      <pageSetup scale="45" orientation="landscape"/>
    </customSheetView>
    <customSheetView guid="{8E2DF192-20FD-40DB-8385-493ED9B1C2BF}" scale="85" showGridLines="0" fitToPage="1">
      <selection activeCell="A10" sqref="A10"/>
      <pageMargins left="0" right="0" top="0" bottom="0" header="0" footer="0"/>
      <pageSetup scale="45" orientation="landscape"/>
    </customSheetView>
  </customSheetViews>
  <mergeCells count="8">
    <mergeCell ref="D7:F7"/>
    <mergeCell ref="A16:F16"/>
    <mergeCell ref="A17:F17"/>
    <mergeCell ref="A4:F4"/>
    <mergeCell ref="A1:H3"/>
    <mergeCell ref="A7:A9"/>
    <mergeCell ref="B7:B9"/>
    <mergeCell ref="C7:C8"/>
  </mergeCells>
  <hyperlinks>
    <hyperlink ref="A5" location="MENU!A1" display="BACK TO MENU" xr:uid="{00000000-0004-0000-0B00-000000000000}"/>
  </hyperlinks>
  <pageMargins left="0" right="0.7" top="0" bottom="0.75" header="0.3" footer="0.3"/>
  <pageSetup scale="47"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6"/>
  <sheetViews>
    <sheetView zoomScale="85" zoomScaleNormal="85" workbookViewId="0">
      <selection activeCell="A7" sqref="A7:D14"/>
    </sheetView>
  </sheetViews>
  <sheetFormatPr defaultColWidth="8.875" defaultRowHeight="14.25"/>
  <cols>
    <col min="1" max="1" width="21.625" style="250" customWidth="1"/>
    <col min="2" max="2" width="13.625" style="250" customWidth="1"/>
    <col min="3" max="3" width="15.25" style="251" customWidth="1"/>
    <col min="4" max="5" width="15.75" style="250" customWidth="1"/>
    <col min="6" max="6" width="14.5" style="250" customWidth="1"/>
    <col min="7" max="7" width="14.5" style="251" customWidth="1"/>
    <col min="8" max="8" width="12.875" style="251" customWidth="1"/>
    <col min="9" max="9" width="14" style="250" customWidth="1"/>
    <col min="10" max="10" width="12.875" style="250" customWidth="1"/>
    <col min="11" max="12" width="13.5" style="250" customWidth="1"/>
    <col min="13" max="16384" width="8.875" style="250"/>
  </cols>
  <sheetData>
    <row r="1" spans="1:13" ht="24.95" customHeight="1">
      <c r="A1" s="994" t="s">
        <v>90</v>
      </c>
      <c r="B1" s="994"/>
      <c r="C1" s="994"/>
      <c r="D1" s="994"/>
      <c r="E1" s="994"/>
      <c r="F1" s="994"/>
      <c r="G1" s="994"/>
      <c r="H1" s="994"/>
      <c r="I1" s="994"/>
      <c r="J1" s="994"/>
      <c r="K1" s="994"/>
    </row>
    <row r="2" spans="1:13" ht="37.5" customHeight="1">
      <c r="A2" s="994"/>
      <c r="B2" s="994"/>
      <c r="C2" s="994"/>
      <c r="D2" s="994"/>
      <c r="E2" s="994"/>
      <c r="F2" s="994"/>
      <c r="G2" s="994"/>
      <c r="H2" s="994"/>
      <c r="I2" s="994"/>
      <c r="J2" s="994"/>
      <c r="K2" s="994"/>
      <c r="L2" s="131"/>
    </row>
    <row r="3" spans="1:13" s="249" customFormat="1" ht="20.100000000000001" customHeight="1">
      <c r="A3" s="1013" t="s">
        <v>710</v>
      </c>
      <c r="B3" s="1013"/>
      <c r="C3" s="1013"/>
      <c r="D3" s="1013"/>
      <c r="E3" s="1013"/>
      <c r="F3" s="131"/>
      <c r="G3" s="131"/>
      <c r="H3" s="131"/>
      <c r="I3" s="131"/>
      <c r="J3" s="131"/>
      <c r="K3" s="131"/>
      <c r="L3" s="131"/>
    </row>
    <row r="4" spans="1:13" ht="15" customHeight="1">
      <c r="C4" s="665" t="s">
        <v>195</v>
      </c>
      <c r="F4" s="131"/>
      <c r="G4" s="131"/>
      <c r="H4" s="131"/>
      <c r="I4" s="131"/>
      <c r="J4" s="131"/>
      <c r="K4" s="131"/>
      <c r="L4" s="131"/>
      <c r="M4" s="131"/>
    </row>
    <row r="5" spans="1:13" s="249" customFormat="1" ht="20.100000000000001" customHeight="1">
      <c r="A5" s="13" t="s">
        <v>70</v>
      </c>
      <c r="C5" s="257" t="s">
        <v>91</v>
      </c>
      <c r="D5" s="291" t="e">
        <f>#REF!</f>
        <v>#REF!</v>
      </c>
      <c r="E5" s="291"/>
      <c r="F5" s="131"/>
      <c r="G5" s="131"/>
      <c r="H5" s="131"/>
      <c r="I5" s="131"/>
      <c r="J5" s="131"/>
      <c r="K5" s="131"/>
      <c r="L5" s="131"/>
    </row>
    <row r="6" spans="1:13" ht="15" customHeight="1">
      <c r="F6" s="131"/>
      <c r="G6" s="131"/>
      <c r="H6" s="131"/>
      <c r="I6" s="131"/>
      <c r="J6" s="131"/>
      <c r="K6" s="131"/>
      <c r="L6" s="131"/>
    </row>
    <row r="7" spans="1:13" s="283" customFormat="1" ht="19.5" customHeight="1">
      <c r="A7" s="996" t="s">
        <v>75</v>
      </c>
      <c r="B7" s="997" t="s">
        <v>92</v>
      </c>
      <c r="C7" s="739" t="s">
        <v>2</v>
      </c>
      <c r="D7" s="997" t="s">
        <v>9</v>
      </c>
      <c r="E7" s="739" t="s">
        <v>31</v>
      </c>
      <c r="F7" s="131"/>
      <c r="G7" s="131"/>
      <c r="H7" s="131"/>
      <c r="I7" s="131"/>
      <c r="J7" s="131"/>
      <c r="K7" s="131"/>
      <c r="L7" s="131"/>
    </row>
    <row r="8" spans="1:13" s="283" customFormat="1" ht="19.5" customHeight="1">
      <c r="A8" s="996"/>
      <c r="B8" s="997"/>
      <c r="C8" s="739" t="s">
        <v>93</v>
      </c>
      <c r="D8" s="997"/>
      <c r="E8" s="739" t="s">
        <v>149</v>
      </c>
    </row>
    <row r="9" spans="1:13" s="283" customFormat="1" ht="30.75" customHeight="1">
      <c r="A9" s="996"/>
      <c r="B9" s="997"/>
      <c r="C9" s="740" t="s">
        <v>16</v>
      </c>
      <c r="D9" s="739" t="s">
        <v>96</v>
      </c>
      <c r="E9" s="739" t="s">
        <v>96</v>
      </c>
    </row>
    <row r="10" spans="1:13" s="283" customFormat="1" ht="19.5" customHeight="1">
      <c r="A10" s="975" t="s">
        <v>404</v>
      </c>
      <c r="B10" s="976" t="s">
        <v>507</v>
      </c>
      <c r="C10" s="749">
        <v>45145</v>
      </c>
      <c r="D10" s="749">
        <f>C10+3</f>
        <v>45148</v>
      </c>
      <c r="E10" s="977" t="s">
        <v>102</v>
      </c>
      <c r="F10" s="502"/>
    </row>
    <row r="11" spans="1:13" s="283" customFormat="1" ht="19.5" customHeight="1">
      <c r="A11" s="975" t="s">
        <v>448</v>
      </c>
      <c r="B11" s="976" t="s">
        <v>574</v>
      </c>
      <c r="C11" s="749">
        <f t="shared" ref="C11:C15" si="0">C10+7</f>
        <v>45152</v>
      </c>
      <c r="D11" s="749">
        <f t="shared" ref="D11:D15" si="1">C11+3</f>
        <v>45155</v>
      </c>
      <c r="E11" s="977" t="s">
        <v>102</v>
      </c>
      <c r="F11" s="502"/>
    </row>
    <row r="12" spans="1:13" s="283" customFormat="1" ht="19.5" customHeight="1">
      <c r="A12" s="975" t="s">
        <v>575</v>
      </c>
      <c r="B12" s="976" t="s">
        <v>576</v>
      </c>
      <c r="C12" s="749">
        <f t="shared" si="0"/>
        <v>45159</v>
      </c>
      <c r="D12" s="749">
        <f t="shared" si="1"/>
        <v>45162</v>
      </c>
      <c r="E12" s="977" t="s">
        <v>102</v>
      </c>
    </row>
    <row r="13" spans="1:13" s="283" customFormat="1" ht="19.5" customHeight="1">
      <c r="A13" s="975" t="s">
        <v>490</v>
      </c>
      <c r="B13" s="976" t="s">
        <v>553</v>
      </c>
      <c r="C13" s="749">
        <f t="shared" si="0"/>
        <v>45166</v>
      </c>
      <c r="D13" s="749">
        <f t="shared" si="1"/>
        <v>45169</v>
      </c>
      <c r="E13" s="977" t="s">
        <v>102</v>
      </c>
    </row>
    <row r="14" spans="1:13" s="283" customFormat="1" ht="19.5" customHeight="1">
      <c r="A14" s="975" t="s">
        <v>404</v>
      </c>
      <c r="B14" s="976" t="s">
        <v>711</v>
      </c>
      <c r="C14" s="749">
        <f t="shared" si="0"/>
        <v>45173</v>
      </c>
      <c r="D14" s="749">
        <f t="shared" si="1"/>
        <v>45176</v>
      </c>
      <c r="E14" s="977" t="s">
        <v>102</v>
      </c>
    </row>
    <row r="15" spans="1:13" s="283" customFormat="1" ht="19.5" customHeight="1">
      <c r="A15" s="975"/>
      <c r="B15" s="976"/>
      <c r="C15" s="749">
        <f t="shared" si="0"/>
        <v>45180</v>
      </c>
      <c r="D15" s="749">
        <f t="shared" si="1"/>
        <v>45183</v>
      </c>
      <c r="E15" s="977" t="s">
        <v>102</v>
      </c>
      <c r="F15" s="502"/>
    </row>
    <row r="16" spans="1:13" s="283" customFormat="1" ht="19.5" customHeight="1">
      <c r="A16" s="1046" t="s">
        <v>87</v>
      </c>
      <c r="B16" s="1046"/>
      <c r="C16" s="1046"/>
      <c r="D16" s="1046"/>
      <c r="E16" s="1046"/>
      <c r="F16" s="161"/>
      <c r="G16" s="161"/>
    </row>
    <row r="17" spans="1:8" s="131" customFormat="1" ht="20.100000000000001" customHeight="1">
      <c r="A17" s="289" t="s">
        <v>386</v>
      </c>
      <c r="H17" s="161"/>
    </row>
    <row r="18" spans="1:8" s="131" customFormat="1" ht="15" customHeight="1">
      <c r="A18" s="163" t="s">
        <v>84</v>
      </c>
      <c r="C18" s="161"/>
      <c r="G18" s="161"/>
      <c r="H18" s="161"/>
    </row>
    <row r="19" spans="1:8" s="131" customFormat="1" ht="45.75" customHeight="1">
      <c r="A19" s="650" t="s">
        <v>271</v>
      </c>
      <c r="B19" s="299" t="s">
        <v>554</v>
      </c>
      <c r="C19" s="161"/>
      <c r="G19" s="161"/>
      <c r="H19" s="161"/>
    </row>
    <row r="20" spans="1:8" s="131" customFormat="1" ht="15" hidden="1" customHeight="1">
      <c r="A20" s="299" t="s">
        <v>458</v>
      </c>
      <c r="C20" s="161"/>
      <c r="G20" s="161"/>
      <c r="H20" s="161"/>
    </row>
    <row r="21" spans="1:8" s="131" customFormat="1" ht="15" customHeight="1">
      <c r="A21" s="178" t="s">
        <v>65</v>
      </c>
      <c r="B21" s="278"/>
      <c r="C21" s="279"/>
      <c r="D21" s="277"/>
      <c r="E21" s="277"/>
      <c r="F21" s="281"/>
      <c r="H21" s="161"/>
    </row>
    <row r="22" spans="1:8" s="131" customFormat="1" ht="15" customHeight="1">
      <c r="A22" s="111" t="s">
        <v>0</v>
      </c>
      <c r="B22" s="280"/>
      <c r="C22" s="281"/>
      <c r="D22" s="300"/>
      <c r="E22" s="300"/>
      <c r="F22" s="281"/>
      <c r="H22" s="161"/>
    </row>
    <row r="23" spans="1:8" s="131" customFormat="1" ht="15" customHeight="1">
      <c r="A23" s="212" t="s">
        <v>88</v>
      </c>
      <c r="B23" s="121"/>
      <c r="C23" s="281"/>
      <c r="D23" s="300"/>
      <c r="E23" s="300"/>
      <c r="F23" s="281"/>
      <c r="G23" s="161"/>
      <c r="H23" s="161"/>
    </row>
    <row r="24" spans="1:8" s="131" customFormat="1" ht="15" customHeight="1">
      <c r="A24" s="212" t="s">
        <v>67</v>
      </c>
      <c r="B24" s="121"/>
      <c r="C24" s="281"/>
      <c r="D24" s="300"/>
      <c r="E24" s="300"/>
      <c r="F24" s="300"/>
      <c r="G24" s="161"/>
      <c r="H24" s="161"/>
    </row>
    <row r="25" spans="1:8" s="131" customFormat="1" ht="15" customHeight="1">
      <c r="A25" s="212" t="s">
        <v>68</v>
      </c>
      <c r="C25" s="161"/>
      <c r="G25" s="161"/>
      <c r="H25" s="161"/>
    </row>
    <row r="26" spans="1:8" s="131" customFormat="1" ht="15" customHeight="1">
      <c r="A26" s="212" t="s">
        <v>89</v>
      </c>
      <c r="C26" s="161"/>
      <c r="G26" s="161"/>
      <c r="H26" s="161"/>
    </row>
  </sheetData>
  <customSheetViews>
    <customSheetView guid="{035FD7B7-E407-47C6-82D2-F16A7036DEE3}" scale="85">
      <selection activeCell="F12" sqref="F12"/>
      <pageMargins left="0" right="0" top="0" bottom="0" header="0" footer="0"/>
      <pageSetup orientation="portrait"/>
    </customSheetView>
    <customSheetView guid="{D73C7D54-4891-4237-9750-225D2462AB34}" scale="85">
      <selection activeCell="H7" sqref="H7"/>
      <pageMargins left="0" right="0" top="0" bottom="0" header="0" footer="0"/>
      <pageSetup orientation="portrait"/>
    </customSheetView>
    <customSheetView guid="{77C6715E-78A8-45AF-BBE5-55C648F3FD39}" scale="85">
      <selection activeCell="H30" sqref="H30"/>
      <pageMargins left="0" right="0" top="0" bottom="0" header="0" footer="0"/>
      <pageSetup orientation="portrait" r:id="rId1"/>
    </customSheetView>
    <customSheetView guid="{C6EA2456-9077-41F6-8AD1-2B98609E6968}" scale="85">
      <selection activeCell="D16" sqref="D16"/>
      <pageMargins left="0" right="0" top="0" bottom="0" header="0" footer="0"/>
      <pageSetup orientation="portrait" r:id="rId2"/>
    </customSheetView>
    <customSheetView guid="{36EED012-CDEF-4DC1-8A77-CC61E5DDA9AF}" scale="85">
      <selection activeCell="A3" sqref="A3"/>
      <pageMargins left="0" right="0" top="0" bottom="0" header="0" footer="0"/>
      <pageSetup orientation="portrait"/>
    </customSheetView>
    <customSheetView guid="{6D779134-8889-443F-9ACA-8D735092180D}" scale="85">
      <selection activeCell="E24" sqref="E24"/>
      <pageMargins left="0" right="0" top="0" bottom="0" header="0" footer="0"/>
      <pageSetup orientation="portrait"/>
    </customSheetView>
    <customSheetView guid="{DB8C7FDF-A076-429E-9C69-19F5346810D2}" scale="85">
      <selection activeCell="M23" sqref="M23"/>
      <pageMargins left="0" right="0" top="0" bottom="0" header="0" footer="0"/>
      <pageSetup orientation="portrait"/>
    </customSheetView>
    <customSheetView guid="{4BAB3EE4-9C54-4B90-B433-C200B8083694}" scale="85">
      <selection activeCell="I8" sqref="I8"/>
      <pageMargins left="0" right="0" top="0" bottom="0" header="0" footer="0"/>
      <pageSetup orientation="portrait"/>
    </customSheetView>
    <customSheetView guid="{A0571078-F8D9-4419-99DA-CC05A0A8884F}" scale="85">
      <selection activeCell="C14" sqref="C14:L14"/>
      <pageMargins left="0" right="0" top="0" bottom="0" header="0" footer="0"/>
      <pageSetup orientation="portrait"/>
    </customSheetView>
    <customSheetView guid="{23D6460C-E645-4432-B260-E5EED77E92F3}" scale="85">
      <selection activeCell="A11" sqref="A11"/>
      <pageMargins left="0" right="0" top="0" bottom="0" header="0" footer="0"/>
      <pageSetup orientation="portrait"/>
    </customSheetView>
    <customSheetView guid="{CEA7FD87-719A-426A-B06E-9D4E99783EED}" scale="85">
      <selection activeCell="C20" sqref="C20"/>
      <pageMargins left="0" right="0" top="0" bottom="0" header="0" footer="0"/>
      <pageSetup orientation="portrait"/>
    </customSheetView>
    <customSheetView guid="{88931C49-9137-4FED-AEBA-55DC84EE773E}" scale="85">
      <selection activeCell="F23" sqref="F23"/>
      <pageMargins left="0" right="0" top="0" bottom="0" header="0" footer="0"/>
      <pageSetup orientation="portrait"/>
    </customSheetView>
    <customSheetView guid="{D7835D66-B13D-4A90-85BF-DC3ACE120431}" scale="85">
      <selection activeCell="G23" sqref="G23"/>
      <pageMargins left="0" right="0" top="0" bottom="0" header="0" footer="0"/>
      <pageSetup orientation="portrait"/>
    </customSheetView>
    <customSheetView guid="{93A7AE30-CF2C-4CF1-930B-9425B5F5817D}" scale="85">
      <selection activeCell="F31" sqref="F31"/>
      <pageMargins left="0" right="0" top="0" bottom="0" header="0" footer="0"/>
      <pageSetup orientation="portrait"/>
    </customSheetView>
    <customSheetView guid="{C00304E5-BAC8-4C34-B3D2-AD7EACE0CB92}" scale="85">
      <selection activeCell="M23" sqref="M23"/>
      <pageMargins left="0" right="0" top="0" bottom="0" header="0" footer="0"/>
      <pageSetup orientation="portrait"/>
    </customSheetView>
    <customSheetView guid="{B9C309E4-7299-4CD5-AAAB-CF9542D1540F}" scale="85">
      <selection activeCell="M23" sqref="M23"/>
      <pageMargins left="0" right="0" top="0" bottom="0" header="0" footer="0"/>
      <pageSetup orientation="portrait"/>
    </customSheetView>
    <customSheetView guid="{3E9A2BAE-164D-47A0-8104-C7D4E0A4EAEF}" scale="85">
      <selection activeCell="C20" sqref="C20"/>
      <pageMargins left="0" right="0" top="0" bottom="0" header="0" footer="0"/>
      <pageSetup orientation="portrait"/>
    </customSheetView>
    <customSheetView guid="{3DA74F3E-F145-470D-BDA0-4288A858AFDF}" scale="85">
      <selection activeCell="C20" sqref="C20"/>
      <pageMargins left="0" right="0" top="0" bottom="0" header="0" footer="0"/>
      <pageSetup orientation="portrait"/>
    </customSheetView>
    <customSheetView guid="{8E2DF192-20FD-40DB-8385-493ED9B1C2BF}" scale="85">
      <selection activeCell="K8" sqref="K8"/>
      <pageMargins left="0" right="0" top="0" bottom="0" header="0" footer="0"/>
      <pageSetup orientation="portrait" r:id="rId3"/>
    </customSheetView>
  </customSheetViews>
  <mergeCells count="6">
    <mergeCell ref="A16:E16"/>
    <mergeCell ref="A3:E3"/>
    <mergeCell ref="A7:A9"/>
    <mergeCell ref="B7:B9"/>
    <mergeCell ref="A1:K2"/>
    <mergeCell ref="D7:D8"/>
  </mergeCells>
  <hyperlinks>
    <hyperlink ref="A5" location="MENU!A1" display="BACK TO MENU" xr:uid="{00000000-0004-0000-0C00-000000000000}"/>
  </hyperlinks>
  <pageMargins left="0.7" right="0.7" top="0.75" bottom="0.75" header="0.3" footer="0.3"/>
  <pageSetup orientation="portrait" r:id="rId4"/>
  <drawing r:id="rId5"/>
  <legacy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5"/>
  <sheetViews>
    <sheetView topLeftCell="A7" zoomScale="82" zoomScaleNormal="82" workbookViewId="0">
      <selection activeCell="F10" sqref="F10"/>
    </sheetView>
  </sheetViews>
  <sheetFormatPr defaultColWidth="8.875" defaultRowHeight="14.25"/>
  <cols>
    <col min="1" max="1" width="25.625" style="250" customWidth="1"/>
    <col min="2" max="2" width="11.125" style="250" customWidth="1"/>
    <col min="3" max="3" width="10" style="251" customWidth="1"/>
    <col min="4" max="4" width="12.625" style="250" customWidth="1"/>
    <col min="5" max="5" width="15.125" style="250" customWidth="1"/>
    <col min="6" max="6" width="13.25" style="251" customWidth="1"/>
    <col min="7" max="7" width="10" style="251" customWidth="1"/>
    <col min="8" max="8" width="10" style="250" customWidth="1"/>
    <col min="9" max="9" width="16.875" style="250" customWidth="1"/>
    <col min="10" max="10" width="10" style="250" customWidth="1"/>
    <col min="11" max="11" width="10.5" style="250" customWidth="1"/>
    <col min="12" max="16384" width="8.875" style="250"/>
  </cols>
  <sheetData>
    <row r="1" spans="1:11" ht="24.95" customHeight="1">
      <c r="A1" s="514"/>
      <c r="D1" s="514" t="s">
        <v>90</v>
      </c>
      <c r="E1" s="514"/>
      <c r="F1" s="514"/>
      <c r="G1" s="514"/>
      <c r="H1" s="514"/>
      <c r="I1" s="514"/>
      <c r="J1" s="514"/>
    </row>
    <row r="2" spans="1:11" ht="33.75">
      <c r="A2" s="514"/>
      <c r="B2" s="514"/>
      <c r="C2" s="514"/>
      <c r="D2" s="514"/>
      <c r="E2" s="514"/>
      <c r="F2" s="514"/>
      <c r="G2" s="514"/>
      <c r="H2" s="514"/>
      <c r="I2" s="514"/>
      <c r="J2" s="514"/>
    </row>
    <row r="3" spans="1:11" s="249" customFormat="1" ht="20.100000000000001" customHeight="1">
      <c r="A3" s="536" t="s">
        <v>196</v>
      </c>
      <c r="B3" s="503"/>
      <c r="C3" s="503"/>
      <c r="D3" s="503"/>
      <c r="E3" s="283"/>
      <c r="F3" s="283"/>
      <c r="G3" s="283"/>
      <c r="H3" s="131"/>
      <c r="I3" s="255"/>
    </row>
    <row r="4" spans="1:11" ht="15" customHeight="1">
      <c r="G4" s="250"/>
    </row>
    <row r="5" spans="1:11" s="249" customFormat="1" ht="20.100000000000001" customHeight="1">
      <c r="A5" s="13" t="s">
        <v>70</v>
      </c>
      <c r="C5" s="257" t="s">
        <v>91</v>
      </c>
      <c r="D5" s="291" t="e">
        <f>#REF!</f>
        <v>#REF!</v>
      </c>
      <c r="G5" s="261"/>
    </row>
    <row r="6" spans="1:11" s="283" customFormat="1" ht="36" customHeight="1"/>
    <row r="7" spans="1:11" s="283" customFormat="1" ht="36" customHeight="1">
      <c r="A7" s="301" t="s">
        <v>75</v>
      </c>
      <c r="B7" s="302" t="s">
        <v>73</v>
      </c>
      <c r="C7" s="303" t="s">
        <v>197</v>
      </c>
      <c r="D7" s="511" t="s">
        <v>9</v>
      </c>
      <c r="E7" s="511" t="s">
        <v>31</v>
      </c>
      <c r="F7" s="511" t="s">
        <v>198</v>
      </c>
      <c r="G7" s="511" t="s">
        <v>199</v>
      </c>
      <c r="H7" s="511" t="s">
        <v>200</v>
      </c>
      <c r="I7" s="511" t="s">
        <v>201</v>
      </c>
      <c r="J7" s="511" t="s">
        <v>202</v>
      </c>
    </row>
    <row r="8" spans="1:11" s="283" customFormat="1" ht="36" customHeight="1">
      <c r="A8" s="304"/>
      <c r="B8" s="304"/>
      <c r="C8" s="296" t="s">
        <v>6</v>
      </c>
      <c r="D8" s="288" t="s">
        <v>96</v>
      </c>
      <c r="E8" s="288" t="s">
        <v>97</v>
      </c>
      <c r="F8" s="288" t="s">
        <v>99</v>
      </c>
      <c r="G8" s="288" t="s">
        <v>100</v>
      </c>
      <c r="H8" s="288" t="s">
        <v>112</v>
      </c>
      <c r="I8" s="288" t="s">
        <v>101</v>
      </c>
      <c r="J8" s="288" t="s">
        <v>187</v>
      </c>
    </row>
    <row r="9" spans="1:11" s="283" customFormat="1" ht="36" customHeight="1">
      <c r="A9" s="528" t="s">
        <v>203</v>
      </c>
      <c r="B9" s="210" t="s">
        <v>204</v>
      </c>
      <c r="C9" s="210">
        <v>44283</v>
      </c>
      <c r="D9" s="210">
        <v>44286</v>
      </c>
      <c r="E9" s="210">
        <v>44287</v>
      </c>
      <c r="F9" s="210">
        <v>44291</v>
      </c>
      <c r="G9" s="210">
        <v>44292</v>
      </c>
      <c r="H9" s="210">
        <v>44293</v>
      </c>
      <c r="I9" s="210">
        <v>44294</v>
      </c>
      <c r="J9" s="210">
        <v>44295</v>
      </c>
      <c r="K9" s="283" t="s">
        <v>205</v>
      </c>
    </row>
    <row r="10" spans="1:11" s="283" customFormat="1" ht="36" customHeight="1">
      <c r="A10" s="654" t="s">
        <v>206</v>
      </c>
      <c r="B10" s="655" t="s">
        <v>207</v>
      </c>
      <c r="C10" s="655">
        <f>C9+7</f>
        <v>44290</v>
      </c>
      <c r="D10" s="655">
        <f>D9+7</f>
        <v>44293</v>
      </c>
      <c r="E10" s="655">
        <f t="shared" ref="E10:J10" si="0">E9+7</f>
        <v>44294</v>
      </c>
      <c r="F10" s="655">
        <f t="shared" si="0"/>
        <v>44298</v>
      </c>
      <c r="G10" s="655">
        <f t="shared" si="0"/>
        <v>44299</v>
      </c>
      <c r="H10" s="655">
        <f t="shared" si="0"/>
        <v>44300</v>
      </c>
      <c r="I10" s="655">
        <f t="shared" si="0"/>
        <v>44301</v>
      </c>
      <c r="J10" s="655">
        <f t="shared" si="0"/>
        <v>44302</v>
      </c>
      <c r="K10" s="1050" t="s">
        <v>208</v>
      </c>
    </row>
    <row r="11" spans="1:11" s="283" customFormat="1" ht="36" customHeight="1">
      <c r="A11" s="654" t="s">
        <v>209</v>
      </c>
      <c r="B11" s="655" t="s">
        <v>210</v>
      </c>
      <c r="C11" s="655">
        <f>C10+7</f>
        <v>44297</v>
      </c>
      <c r="D11" s="655">
        <f t="shared" ref="D11:D14" si="1">D10+7</f>
        <v>44300</v>
      </c>
      <c r="E11" s="655">
        <f t="shared" ref="E11:E14" si="2">E10+7</f>
        <v>44301</v>
      </c>
      <c r="F11" s="655">
        <f t="shared" ref="F11:F14" si="3">F10+7</f>
        <v>44305</v>
      </c>
      <c r="G11" s="655">
        <f t="shared" ref="G11:G14" si="4">G10+7</f>
        <v>44306</v>
      </c>
      <c r="H11" s="655">
        <f t="shared" ref="H11:H14" si="5">H10+7</f>
        <v>44307</v>
      </c>
      <c r="I11" s="655">
        <f t="shared" ref="I11:I14" si="6">I10+7</f>
        <v>44308</v>
      </c>
      <c r="J11" s="655">
        <f t="shared" ref="J11:J14" si="7">J10+7</f>
        <v>44309</v>
      </c>
      <c r="K11" s="1050"/>
    </row>
    <row r="12" spans="1:11" s="283" customFormat="1" ht="36" customHeight="1">
      <c r="A12" s="654" t="s">
        <v>211</v>
      </c>
      <c r="B12" s="655" t="s">
        <v>212</v>
      </c>
      <c r="C12" s="655">
        <f>C11+7</f>
        <v>44304</v>
      </c>
      <c r="D12" s="655">
        <f t="shared" si="1"/>
        <v>44307</v>
      </c>
      <c r="E12" s="655">
        <f t="shared" si="2"/>
        <v>44308</v>
      </c>
      <c r="F12" s="655">
        <f t="shared" si="3"/>
        <v>44312</v>
      </c>
      <c r="G12" s="655">
        <f t="shared" si="4"/>
        <v>44313</v>
      </c>
      <c r="H12" s="655">
        <f t="shared" si="5"/>
        <v>44314</v>
      </c>
      <c r="I12" s="655">
        <f t="shared" si="6"/>
        <v>44315</v>
      </c>
      <c r="J12" s="655">
        <f t="shared" si="7"/>
        <v>44316</v>
      </c>
      <c r="K12" s="1050"/>
    </row>
    <row r="13" spans="1:11" s="283" customFormat="1" ht="36" customHeight="1">
      <c r="A13" s="654" t="s">
        <v>213</v>
      </c>
      <c r="B13" s="655" t="s">
        <v>214</v>
      </c>
      <c r="C13" s="655">
        <f>C12+7</f>
        <v>44311</v>
      </c>
      <c r="D13" s="655">
        <f t="shared" si="1"/>
        <v>44314</v>
      </c>
      <c r="E13" s="655">
        <f t="shared" si="2"/>
        <v>44315</v>
      </c>
      <c r="F13" s="655">
        <f t="shared" si="3"/>
        <v>44319</v>
      </c>
      <c r="G13" s="655">
        <f t="shared" si="4"/>
        <v>44320</v>
      </c>
      <c r="H13" s="655">
        <f t="shared" si="5"/>
        <v>44321</v>
      </c>
      <c r="I13" s="655">
        <f t="shared" si="6"/>
        <v>44322</v>
      </c>
      <c r="J13" s="655">
        <f t="shared" si="7"/>
        <v>44323</v>
      </c>
      <c r="K13" s="1050"/>
    </row>
    <row r="14" spans="1:11" s="283" customFormat="1" ht="31.5" customHeight="1">
      <c r="A14" s="654" t="s">
        <v>215</v>
      </c>
      <c r="B14" s="655" t="s">
        <v>216</v>
      </c>
      <c r="C14" s="655">
        <f>C13+7</f>
        <v>44318</v>
      </c>
      <c r="D14" s="655">
        <f t="shared" si="1"/>
        <v>44321</v>
      </c>
      <c r="E14" s="655">
        <f t="shared" si="2"/>
        <v>44322</v>
      </c>
      <c r="F14" s="655">
        <f t="shared" si="3"/>
        <v>44326</v>
      </c>
      <c r="G14" s="655">
        <f t="shared" si="4"/>
        <v>44327</v>
      </c>
      <c r="H14" s="655">
        <f t="shared" si="5"/>
        <v>44328</v>
      </c>
      <c r="I14" s="655">
        <f t="shared" si="6"/>
        <v>44329</v>
      </c>
      <c r="J14" s="655">
        <f t="shared" si="7"/>
        <v>44330</v>
      </c>
      <c r="K14" s="1050"/>
    </row>
    <row r="15" spans="1:11" s="131" customFormat="1" ht="15" customHeight="1">
      <c r="A15" s="250" t="s">
        <v>154</v>
      </c>
      <c r="C15" s="250"/>
      <c r="D15" s="174"/>
      <c r="E15" s="317" t="s">
        <v>87</v>
      </c>
      <c r="F15" s="174"/>
      <c r="G15" s="161"/>
    </row>
    <row r="16" spans="1:11" s="131" customFormat="1" ht="15" customHeight="1">
      <c r="A16" s="163" t="s">
        <v>84</v>
      </c>
      <c r="C16" s="161"/>
      <c r="F16" s="161"/>
      <c r="G16" s="161"/>
    </row>
    <row r="17" spans="1:10" s="131" customFormat="1" ht="15" customHeight="1">
      <c r="A17" s="299" t="s">
        <v>217</v>
      </c>
      <c r="D17" s="312"/>
      <c r="F17" s="312" t="s">
        <v>218</v>
      </c>
      <c r="G17" s="161"/>
    </row>
    <row r="18" spans="1:10" s="131" customFormat="1" ht="15" customHeight="1">
      <c r="A18" s="299" t="s">
        <v>219</v>
      </c>
      <c r="D18" s="312"/>
      <c r="F18" s="312" t="s">
        <v>220</v>
      </c>
      <c r="G18" s="161"/>
      <c r="H18" s="161"/>
      <c r="I18" s="29"/>
      <c r="J18" s="31"/>
    </row>
    <row r="19" spans="1:10" ht="15" customHeight="1">
      <c r="F19" s="161"/>
      <c r="G19" s="161"/>
      <c r="H19" s="161"/>
      <c r="I19" s="161"/>
      <c r="J19" s="161"/>
    </row>
    <row r="20" spans="1:10" s="131" customFormat="1" ht="15" customHeight="1">
      <c r="A20" s="178" t="s">
        <v>65</v>
      </c>
      <c r="B20" s="278"/>
      <c r="C20" s="279"/>
      <c r="D20" s="277"/>
      <c r="E20" s="281"/>
      <c r="F20" s="161"/>
      <c r="G20" s="161"/>
      <c r="H20" s="161"/>
      <c r="I20" s="161"/>
      <c r="J20" s="161"/>
    </row>
    <row r="21" spans="1:10" s="131" customFormat="1" ht="15" customHeight="1">
      <c r="A21" s="111" t="s">
        <v>0</v>
      </c>
      <c r="B21" s="280"/>
      <c r="C21" s="281"/>
      <c r="D21" s="300"/>
      <c r="E21" s="281"/>
      <c r="F21" s="161"/>
      <c r="G21" s="161"/>
      <c r="H21" s="161"/>
      <c r="I21" s="161"/>
      <c r="J21" s="161"/>
    </row>
    <row r="22" spans="1:10" s="131" customFormat="1" ht="15" customHeight="1">
      <c r="A22" s="212" t="s">
        <v>66</v>
      </c>
      <c r="B22" s="121"/>
      <c r="C22" s="281"/>
      <c r="D22" s="300"/>
      <c r="E22" s="281"/>
      <c r="F22" s="161"/>
      <c r="G22" s="161"/>
    </row>
    <row r="23" spans="1:10" s="131" customFormat="1" ht="15" customHeight="1">
      <c r="A23" s="212" t="s">
        <v>67</v>
      </c>
      <c r="B23" s="121"/>
      <c r="C23" s="281"/>
      <c r="D23" s="300"/>
      <c r="E23" s="300"/>
      <c r="F23" s="161"/>
      <c r="G23" s="161"/>
    </row>
    <row r="24" spans="1:10" s="131" customFormat="1" ht="15" customHeight="1">
      <c r="A24" s="212" t="s">
        <v>68</v>
      </c>
      <c r="C24" s="161"/>
      <c r="F24" s="161"/>
      <c r="G24" s="161"/>
    </row>
    <row r="25" spans="1:10" s="131" customFormat="1" ht="15.75">
      <c r="A25" s="212" t="s">
        <v>89</v>
      </c>
      <c r="C25" s="161"/>
      <c r="F25" s="161"/>
      <c r="G25" s="161"/>
    </row>
  </sheetData>
  <customSheetViews>
    <customSheetView guid="{035FD7B7-E407-47C6-82D2-F16A7036DEE3}" scale="82" state="hidden" topLeftCell="A7">
      <selection activeCell="F10" sqref="F10"/>
      <pageMargins left="0" right="0" top="0" bottom="0" header="0" footer="0"/>
      <pageSetup orientation="portrait" r:id="rId1"/>
    </customSheetView>
    <customSheetView guid="{D73C7D54-4891-4237-9750-225D2462AB34}" scale="82" topLeftCell="A7">
      <selection activeCell="F10" sqref="F10"/>
      <pageMargins left="0" right="0" top="0" bottom="0" header="0" footer="0"/>
      <pageSetup orientation="portrait" r:id="rId2"/>
    </customSheetView>
    <customSheetView guid="{77C6715E-78A8-45AF-BBE5-55C648F3FD39}" scale="82">
      <selection activeCell="F10" sqref="F10"/>
      <pageMargins left="0" right="0" top="0" bottom="0" header="0" footer="0"/>
      <pageSetup orientation="portrait" r:id="rId3"/>
    </customSheetView>
    <customSheetView guid="{C6EA2456-9077-41F6-8AD1-2B98609E6968}" scale="82">
      <selection activeCell="N12" sqref="N12"/>
      <pageMargins left="0" right="0" top="0" bottom="0" header="0" footer="0"/>
      <pageSetup orientation="portrait" r:id="rId4"/>
    </customSheetView>
    <customSheetView guid="{36EED012-CDEF-4DC1-8A77-CC61E5DDA9AF}" scale="82">
      <selection activeCell="G27" sqref="G27"/>
      <pageMargins left="0" right="0" top="0" bottom="0" header="0" footer="0"/>
      <pageSetup orientation="portrait" r:id="rId5"/>
    </customSheetView>
    <customSheetView guid="{6D779134-8889-443F-9ACA-8D735092180D}" scale="82">
      <selection activeCell="I11" sqref="I11"/>
      <pageMargins left="0" right="0" top="0" bottom="0" header="0" footer="0"/>
      <pageSetup orientation="portrait" r:id="rId6"/>
    </customSheetView>
    <customSheetView guid="{DB8C7FDF-A076-429E-9C69-19F5346810D2}" scale="82">
      <selection activeCell="L12" sqref="L12"/>
      <pageMargins left="0" right="0" top="0" bottom="0" header="0" footer="0"/>
      <pageSetup orientation="portrait"/>
    </customSheetView>
    <customSheetView guid="{4BAB3EE4-9C54-4B90-B433-C200B8083694}" scale="82">
      <selection activeCell="E11" sqref="E11"/>
      <pageMargins left="0" right="0" top="0" bottom="0" header="0" footer="0"/>
      <pageSetup orientation="portrait"/>
    </customSheetView>
    <customSheetView guid="{A0571078-F8D9-4419-99DA-CC05A0A8884F}" scale="82">
      <selection activeCell="A13" sqref="A13:B13"/>
      <pageMargins left="0" right="0" top="0" bottom="0" header="0" footer="0"/>
      <pageSetup orientation="portrait"/>
    </customSheetView>
    <customSheetView guid="{23D6460C-E645-4432-B260-E5EED77E92F3}" scale="82">
      <selection activeCell="I11" sqref="I11"/>
      <pageMargins left="0" right="0" top="0" bottom="0" header="0" footer="0"/>
      <pageSetup orientation="portrait"/>
    </customSheetView>
    <customSheetView guid="{CEA7FD87-719A-426A-B06E-9D4E99783EED}" scale="82" topLeftCell="A10">
      <selection activeCell="A20" sqref="A20"/>
      <pageMargins left="0" right="0" top="0" bottom="0" header="0" footer="0"/>
      <pageSetup orientation="portrait"/>
    </customSheetView>
    <customSheetView guid="{88931C49-9137-4FED-AEBA-55DC84EE773E}" scale="82">
      <selection activeCell="A20" sqref="A20"/>
      <pageMargins left="0" right="0" top="0" bottom="0" header="0" footer="0"/>
      <pageSetup orientation="portrait"/>
    </customSheetView>
    <customSheetView guid="{D7835D66-B13D-4A90-85BF-DC3ACE120431}" scale="82">
      <selection activeCell="P12" sqref="P12"/>
      <pageMargins left="0" right="0" top="0" bottom="0" header="0" footer="0"/>
      <pageSetup orientation="portrait"/>
    </customSheetView>
    <customSheetView guid="{93A7AE30-CF2C-4CF1-930B-9425B5F5817D}" scale="82">
      <selection activeCell="E7" sqref="E7"/>
      <pageMargins left="0" right="0" top="0" bottom="0" header="0" footer="0"/>
      <pageSetup orientation="portrait"/>
    </customSheetView>
    <customSheetView guid="{C00304E5-BAC8-4C34-B3D2-AD7EACE0CB92}" scale="82">
      <selection activeCell="L12" sqref="L12"/>
      <pageMargins left="0" right="0" top="0" bottom="0" header="0" footer="0"/>
      <pageSetup orientation="portrait"/>
    </customSheetView>
    <customSheetView guid="{B9C309E4-7299-4CD5-AAAB-CF9542D1540F}" scale="82" topLeftCell="A10">
      <selection activeCell="A20" sqref="A20"/>
      <pageMargins left="0" right="0" top="0" bottom="0" header="0" footer="0"/>
      <pageSetup orientation="portrait"/>
    </customSheetView>
    <customSheetView guid="{3E9A2BAE-164D-47A0-8104-C7D4E0A4EAEF}" scale="82">
      <selection activeCell="F12" sqref="F12"/>
      <pageMargins left="0" right="0" top="0" bottom="0" header="0" footer="0"/>
      <pageSetup orientation="portrait" r:id="rId7"/>
    </customSheetView>
    <customSheetView guid="{3DA74F3E-F145-470D-BDA0-4288A858AFDF}" scale="82">
      <selection activeCell="K15" sqref="K15"/>
      <pageMargins left="0" right="0" top="0" bottom="0" header="0" footer="0"/>
      <pageSetup orientation="portrait" r:id="rId8"/>
    </customSheetView>
    <customSheetView guid="{8E2DF192-20FD-40DB-8385-493ED9B1C2BF}" scale="82">
      <selection activeCell="G26" sqref="G26"/>
      <pageMargins left="0" right="0" top="0" bottom="0" header="0" footer="0"/>
      <pageSetup orientation="portrait" r:id="rId9"/>
    </customSheetView>
  </customSheetViews>
  <mergeCells count="1">
    <mergeCell ref="K10:K14"/>
  </mergeCells>
  <hyperlinks>
    <hyperlink ref="A5" location="MENU!A1" display="BACK TO MENU" xr:uid="{00000000-0004-0000-0D00-000000000000}"/>
  </hyperlinks>
  <pageMargins left="0.7" right="0.7" top="0.75" bottom="0.75" header="0.3" footer="0.3"/>
  <pageSetup orientation="portrait" r:id="rId10"/>
  <drawing r:id="rId1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C45"/>
  <sheetViews>
    <sheetView showGridLines="0" zoomScale="85" zoomScaleNormal="85" workbookViewId="0">
      <selection activeCell="B31" sqref="B31"/>
    </sheetView>
  </sheetViews>
  <sheetFormatPr defaultColWidth="8.875" defaultRowHeight="14.25"/>
  <cols>
    <col min="1" max="1" width="22.125" style="250" customWidth="1"/>
    <col min="2" max="2" width="12" style="250" customWidth="1"/>
    <col min="3" max="3" width="11.875" style="251" customWidth="1"/>
    <col min="4" max="4" width="17.375" style="250" customWidth="1"/>
    <col min="5" max="6" width="17.125" style="250" customWidth="1"/>
    <col min="7" max="7" width="17.125" style="251" customWidth="1"/>
    <col min="8" max="8" width="21.75" style="251" customWidth="1"/>
    <col min="9" max="9" width="18.25" style="250" customWidth="1"/>
    <col min="10" max="10" width="12.875" style="250" customWidth="1"/>
    <col min="11" max="11" width="9.25" style="250" customWidth="1"/>
    <col min="12" max="12" width="9.875" style="250" customWidth="1"/>
    <col min="13" max="13" width="10.5" style="250" customWidth="1"/>
    <col min="14" max="16384" width="8.875" style="250"/>
  </cols>
  <sheetData>
    <row r="1" spans="1:11" ht="24.95" customHeight="1">
      <c r="A1" s="994" t="s">
        <v>90</v>
      </c>
      <c r="B1" s="994"/>
      <c r="C1" s="994"/>
      <c r="D1" s="994"/>
      <c r="E1" s="994"/>
      <c r="F1" s="994"/>
      <c r="G1" s="994"/>
      <c r="H1" s="994"/>
      <c r="I1" s="282"/>
    </row>
    <row r="2" spans="1:11" ht="24.95" customHeight="1">
      <c r="A2" s="994"/>
      <c r="B2" s="994"/>
      <c r="C2" s="994"/>
      <c r="D2" s="994"/>
      <c r="E2" s="994"/>
      <c r="F2" s="994"/>
      <c r="G2" s="994"/>
      <c r="H2" s="994"/>
      <c r="I2" s="282"/>
      <c r="J2" s="253"/>
      <c r="K2" s="253"/>
    </row>
    <row r="3" spans="1:11" ht="15" customHeight="1"/>
    <row r="4" spans="1:11" ht="15" customHeight="1"/>
    <row r="5" spans="1:11" s="249" customFormat="1" ht="20.100000000000001" customHeight="1">
      <c r="A5" s="13" t="s">
        <v>70</v>
      </c>
      <c r="C5" s="261"/>
      <c r="E5" s="257" t="s">
        <v>71</v>
      </c>
      <c r="F5" s="257"/>
      <c r="G5" s="291" t="e">
        <f>#REF!</f>
        <v>#REF!</v>
      </c>
      <c r="H5" s="261"/>
    </row>
    <row r="6" spans="1:11" s="283" customFormat="1" ht="19.5" customHeight="1"/>
    <row r="7" spans="1:11" s="283" customFormat="1" ht="19.5" customHeight="1">
      <c r="A7" s="1051" t="s">
        <v>221</v>
      </c>
      <c r="B7" s="1051"/>
      <c r="C7" s="1051"/>
      <c r="D7" s="1051"/>
      <c r="E7" s="1051"/>
      <c r="F7" s="1051"/>
      <c r="G7" s="1051"/>
      <c r="H7" s="1051"/>
    </row>
    <row r="8" spans="1:11" s="283" customFormat="1" ht="35.25" customHeight="1">
      <c r="A8" s="991" t="s">
        <v>75</v>
      </c>
      <c r="B8" s="987" t="s">
        <v>163</v>
      </c>
      <c r="C8" s="987" t="s">
        <v>222</v>
      </c>
      <c r="D8" s="1042" t="s">
        <v>223</v>
      </c>
      <c r="E8" s="1043"/>
      <c r="F8" s="1044"/>
      <c r="G8" s="1042" t="s">
        <v>224</v>
      </c>
      <c r="H8" s="1044"/>
    </row>
    <row r="9" spans="1:11" s="283" customFormat="1" ht="19.5" customHeight="1">
      <c r="A9" s="1010"/>
      <c r="B9" s="988"/>
      <c r="C9" s="989"/>
      <c r="D9" s="1042" t="s">
        <v>225</v>
      </c>
      <c r="E9" s="1043"/>
      <c r="F9" s="1044"/>
      <c r="G9" s="1042" t="s">
        <v>130</v>
      </c>
      <c r="H9" s="1044"/>
    </row>
    <row r="10" spans="1:11" s="283" customFormat="1" ht="19.5" customHeight="1">
      <c r="A10" s="992"/>
      <c r="B10" s="989"/>
      <c r="C10" s="733" t="s">
        <v>21</v>
      </c>
      <c r="D10" s="738" t="s">
        <v>226</v>
      </c>
      <c r="E10" s="738" t="s">
        <v>227</v>
      </c>
      <c r="F10" s="734" t="s">
        <v>364</v>
      </c>
      <c r="G10" s="734" t="s">
        <v>228</v>
      </c>
      <c r="H10" s="734" t="s">
        <v>229</v>
      </c>
    </row>
    <row r="11" spans="1:11" s="283" customFormat="1" ht="20.25" customHeight="1">
      <c r="A11" s="528" t="s">
        <v>408</v>
      </c>
      <c r="B11" s="840" t="s">
        <v>474</v>
      </c>
      <c r="C11" s="210">
        <v>45020</v>
      </c>
      <c r="D11" s="210"/>
      <c r="E11" s="210">
        <f t="shared" ref="E11:E12" si="0">C11+3</f>
        <v>45023</v>
      </c>
      <c r="F11" s="210"/>
      <c r="G11" s="210">
        <f>C11+4</f>
        <v>45024</v>
      </c>
      <c r="H11" s="210"/>
    </row>
    <row r="12" spans="1:11" s="283" customFormat="1" ht="20.25" customHeight="1">
      <c r="A12" s="826" t="s">
        <v>158</v>
      </c>
      <c r="B12" s="839"/>
      <c r="C12" s="210">
        <f t="shared" ref="C12:C15" si="1">C11+7</f>
        <v>45027</v>
      </c>
      <c r="D12" s="210"/>
      <c r="E12" s="210">
        <f t="shared" si="0"/>
        <v>45030</v>
      </c>
      <c r="F12" s="210"/>
      <c r="G12" s="210"/>
      <c r="H12" s="210">
        <f t="shared" ref="H12:H13" si="2">C12+4</f>
        <v>45031</v>
      </c>
    </row>
    <row r="13" spans="1:11" s="283" customFormat="1" ht="20.25" customHeight="1">
      <c r="A13" s="528" t="s">
        <v>230</v>
      </c>
      <c r="B13" s="839" t="s">
        <v>491</v>
      </c>
      <c r="C13" s="210">
        <f t="shared" si="1"/>
        <v>45034</v>
      </c>
      <c r="D13" s="210">
        <f>C13+3</f>
        <v>45037</v>
      </c>
      <c r="E13" s="210"/>
      <c r="F13" s="210"/>
      <c r="G13" s="210"/>
      <c r="H13" s="210">
        <f t="shared" si="2"/>
        <v>45038</v>
      </c>
    </row>
    <row r="14" spans="1:11" s="283" customFormat="1" ht="20.25" customHeight="1">
      <c r="A14" s="528" t="s">
        <v>408</v>
      </c>
      <c r="B14" s="840" t="s">
        <v>492</v>
      </c>
      <c r="C14" s="210">
        <f t="shared" si="1"/>
        <v>45041</v>
      </c>
      <c r="D14" s="210"/>
      <c r="E14" s="210">
        <f t="shared" ref="E14:E15" si="3">C14+3</f>
        <v>45044</v>
      </c>
      <c r="F14" s="210"/>
      <c r="G14" s="210">
        <f>C14+4</f>
        <v>45045</v>
      </c>
      <c r="H14" s="210"/>
    </row>
    <row r="15" spans="1:11" s="283" customFormat="1" ht="20.25" customHeight="1">
      <c r="A15" s="826" t="s">
        <v>158</v>
      </c>
      <c r="B15" s="839"/>
      <c r="C15" s="210">
        <f t="shared" si="1"/>
        <v>45048</v>
      </c>
      <c r="D15" s="210"/>
      <c r="E15" s="210">
        <f t="shared" si="3"/>
        <v>45051</v>
      </c>
      <c r="F15" s="210"/>
      <c r="G15" s="210"/>
      <c r="H15" s="210">
        <f t="shared" ref="H15" si="4">C15+4</f>
        <v>45052</v>
      </c>
    </row>
    <row r="16" spans="1:11" s="289" customFormat="1">
      <c r="A16" s="289" t="s">
        <v>381</v>
      </c>
    </row>
    <row r="17" spans="1:55" s="289" customFormat="1" ht="19.5" customHeight="1">
      <c r="A17" s="289" t="s">
        <v>231</v>
      </c>
    </row>
    <row r="18" spans="1:55" s="263" customFormat="1" ht="15" customHeight="1">
      <c r="A18" s="158" t="s">
        <v>84</v>
      </c>
      <c r="C18" s="298"/>
      <c r="G18" s="298"/>
      <c r="H18" s="298"/>
    </row>
    <row r="19" spans="1:55" s="263" customFormat="1" ht="15" customHeight="1">
      <c r="A19" s="299" t="s">
        <v>232</v>
      </c>
      <c r="C19" s="298"/>
      <c r="G19" s="298"/>
      <c r="H19" s="298"/>
    </row>
    <row r="20" spans="1:55" s="263" customFormat="1" ht="15" customHeight="1">
      <c r="A20" s="299"/>
      <c r="C20" s="298"/>
      <c r="G20" s="298"/>
      <c r="H20" s="298"/>
    </row>
    <row r="21" spans="1:55" ht="15" customHeight="1"/>
    <row r="22" spans="1:55" s="283" customFormat="1" ht="19.5" customHeight="1">
      <c r="A22" s="1051" t="s">
        <v>233</v>
      </c>
      <c r="B22" s="1051"/>
      <c r="C22" s="1051"/>
      <c r="D22" s="1051"/>
      <c r="E22" s="1051"/>
      <c r="F22" s="1051"/>
      <c r="G22" s="1051"/>
      <c r="H22" s="1051"/>
      <c r="I22" s="1051"/>
    </row>
    <row r="23" spans="1:55" s="283" customFormat="1" ht="31.5">
      <c r="A23" s="991" t="s">
        <v>75</v>
      </c>
      <c r="B23" s="987" t="s">
        <v>73</v>
      </c>
      <c r="C23" s="987" t="s">
        <v>222</v>
      </c>
      <c r="D23" s="1042" t="s">
        <v>223</v>
      </c>
      <c r="E23" s="1043"/>
      <c r="F23" s="1044"/>
      <c r="G23" s="738" t="s">
        <v>234</v>
      </c>
      <c r="H23" s="1042" t="s">
        <v>235</v>
      </c>
      <c r="I23" s="1044"/>
    </row>
    <row r="24" spans="1:55" s="283" customFormat="1" ht="20.25" customHeight="1">
      <c r="A24" s="1010"/>
      <c r="B24" s="988"/>
      <c r="C24" s="989"/>
      <c r="D24" s="1042" t="s">
        <v>236</v>
      </c>
      <c r="E24" s="1043"/>
      <c r="F24" s="1044"/>
      <c r="G24" s="734" t="s">
        <v>141</v>
      </c>
      <c r="H24" s="1042" t="s">
        <v>111</v>
      </c>
      <c r="I24" s="1044"/>
    </row>
    <row r="25" spans="1:55" s="283" customFormat="1" ht="19.5" customHeight="1">
      <c r="A25" s="992"/>
      <c r="B25" s="989"/>
      <c r="C25" s="727" t="s">
        <v>32</v>
      </c>
      <c r="D25" s="738" t="s">
        <v>226</v>
      </c>
      <c r="E25" s="738" t="s">
        <v>227</v>
      </c>
      <c r="F25" s="734" t="s">
        <v>364</v>
      </c>
      <c r="G25" s="734" t="s">
        <v>396</v>
      </c>
      <c r="H25" s="734" t="s">
        <v>237</v>
      </c>
      <c r="I25" s="734" t="s">
        <v>149</v>
      </c>
    </row>
    <row r="26" spans="1:55" s="290" customFormat="1" ht="19.5" customHeight="1">
      <c r="A26" s="528" t="s">
        <v>230</v>
      </c>
      <c r="B26" s="839" t="s">
        <v>493</v>
      </c>
      <c r="C26" s="841">
        <v>45022</v>
      </c>
      <c r="D26" s="210">
        <f>C26+4</f>
        <v>45026</v>
      </c>
      <c r="E26" s="210"/>
      <c r="F26" s="210"/>
      <c r="G26" s="210">
        <f t="shared" ref="G26:G27" si="5">C26+5</f>
        <v>45027</v>
      </c>
      <c r="H26" s="210"/>
      <c r="I26" s="210">
        <f t="shared" ref="I26" si="6">C26+7</f>
        <v>45029</v>
      </c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3"/>
      <c r="BA26" s="283"/>
      <c r="BB26" s="283"/>
      <c r="BC26" s="283"/>
    </row>
    <row r="27" spans="1:55" s="290" customFormat="1" ht="19.5" customHeight="1">
      <c r="A27" s="528" t="s">
        <v>408</v>
      </c>
      <c r="B27" s="839" t="s">
        <v>494</v>
      </c>
      <c r="C27" s="841">
        <f t="shared" ref="C27:C31" si="7">C26+7</f>
        <v>45029</v>
      </c>
      <c r="D27" s="210"/>
      <c r="E27" s="210">
        <f>C27+4</f>
        <v>45033</v>
      </c>
      <c r="F27" s="210"/>
      <c r="G27" s="210">
        <f t="shared" si="5"/>
        <v>45034</v>
      </c>
      <c r="H27" s="210">
        <f>C27+7</f>
        <v>45036</v>
      </c>
      <c r="I27" s="210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  <c r="AZ27" s="283"/>
      <c r="BA27" s="283"/>
      <c r="BB27" s="283"/>
      <c r="BC27" s="283"/>
    </row>
    <row r="28" spans="1:55" s="290" customFormat="1" ht="19.5" customHeight="1">
      <c r="A28" s="826" t="s">
        <v>158</v>
      </c>
      <c r="B28" s="839"/>
      <c r="C28" s="841">
        <f t="shared" si="7"/>
        <v>45036</v>
      </c>
      <c r="D28" s="210"/>
      <c r="E28" s="210"/>
      <c r="F28" s="210">
        <f>C28+4</f>
        <v>45040</v>
      </c>
      <c r="G28" s="210">
        <f t="shared" ref="G28:G30" si="8">C28+5</f>
        <v>45041</v>
      </c>
      <c r="H28" s="210"/>
      <c r="I28" s="210">
        <f t="shared" ref="I28:I29" si="9">C28+7</f>
        <v>45043</v>
      </c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283"/>
      <c r="AZ28" s="283"/>
      <c r="BA28" s="283"/>
      <c r="BB28" s="283"/>
      <c r="BC28" s="283"/>
    </row>
    <row r="29" spans="1:55" s="290" customFormat="1" ht="19.5" customHeight="1">
      <c r="A29" s="528" t="s">
        <v>230</v>
      </c>
      <c r="B29" s="839" t="s">
        <v>495</v>
      </c>
      <c r="C29" s="841">
        <f t="shared" si="7"/>
        <v>45043</v>
      </c>
      <c r="D29" s="210">
        <f>C29+4</f>
        <v>45047</v>
      </c>
      <c r="E29" s="210"/>
      <c r="F29" s="210"/>
      <c r="G29" s="210">
        <f t="shared" si="8"/>
        <v>45048</v>
      </c>
      <c r="H29" s="210"/>
      <c r="I29" s="210">
        <f t="shared" si="9"/>
        <v>45050</v>
      </c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  <c r="AZ29" s="283"/>
      <c r="BA29" s="283"/>
      <c r="BB29" s="283"/>
      <c r="BC29" s="283"/>
    </row>
    <row r="30" spans="1:55" s="290" customFormat="1" ht="19.5" customHeight="1">
      <c r="A30" s="528" t="s">
        <v>408</v>
      </c>
      <c r="B30" s="839" t="s">
        <v>496</v>
      </c>
      <c r="C30" s="841">
        <f t="shared" si="7"/>
        <v>45050</v>
      </c>
      <c r="D30" s="210"/>
      <c r="E30" s="210">
        <f>C30+4</f>
        <v>45054</v>
      </c>
      <c r="F30" s="210"/>
      <c r="G30" s="210">
        <f t="shared" si="8"/>
        <v>45055</v>
      </c>
      <c r="H30" s="210">
        <f>C30+7</f>
        <v>45057</v>
      </c>
      <c r="I30" s="210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  <c r="AZ30" s="283"/>
      <c r="BA30" s="283"/>
      <c r="BB30" s="283"/>
      <c r="BC30" s="283"/>
    </row>
    <row r="31" spans="1:55" s="290" customFormat="1" ht="19.5" customHeight="1">
      <c r="A31" s="826" t="s">
        <v>158</v>
      </c>
      <c r="B31" s="839"/>
      <c r="C31" s="841">
        <f t="shared" si="7"/>
        <v>45057</v>
      </c>
      <c r="D31" s="210"/>
      <c r="E31" s="210"/>
      <c r="F31" s="210">
        <f>C31+4</f>
        <v>45061</v>
      </c>
      <c r="G31" s="210">
        <f t="shared" ref="G31" si="10">C31+5</f>
        <v>45062</v>
      </c>
      <c r="H31" s="210"/>
      <c r="I31" s="210">
        <f t="shared" ref="I31" si="11">C31+7</f>
        <v>45064</v>
      </c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</row>
    <row r="32" spans="1:55" s="289" customFormat="1" ht="19.5" customHeight="1">
      <c r="A32" s="289" t="s">
        <v>381</v>
      </c>
    </row>
    <row r="33" spans="1:8" s="289" customFormat="1" ht="19.5" customHeight="1">
      <c r="A33" s="289" t="s">
        <v>382</v>
      </c>
    </row>
    <row r="34" spans="1:8" s="289" customFormat="1" ht="19.5" customHeight="1">
      <c r="A34" s="289" t="s">
        <v>399</v>
      </c>
    </row>
    <row r="35" spans="1:8" s="263" customFormat="1" ht="19.5" customHeight="1">
      <c r="A35" s="158" t="s">
        <v>84</v>
      </c>
      <c r="C35" s="298"/>
      <c r="H35" s="298"/>
    </row>
    <row r="36" spans="1:8" s="263" customFormat="1" ht="19.5" customHeight="1">
      <c r="A36" s="299" t="s">
        <v>238</v>
      </c>
      <c r="C36" s="298"/>
      <c r="G36" s="298"/>
      <c r="H36" s="298"/>
    </row>
    <row r="37" spans="1:8" ht="15" customHeight="1">
      <c r="A37" s="317" t="s">
        <v>87</v>
      </c>
    </row>
    <row r="38" spans="1:8" s="131" customFormat="1" ht="15" customHeight="1">
      <c r="A38" s="178" t="s">
        <v>65</v>
      </c>
      <c r="B38" s="278"/>
      <c r="C38" s="279"/>
      <c r="D38" s="277"/>
      <c r="E38" s="281"/>
      <c r="F38" s="281"/>
      <c r="H38" s="161"/>
    </row>
    <row r="39" spans="1:8" s="131" customFormat="1" ht="15" customHeight="1">
      <c r="A39" s="111" t="s">
        <v>0</v>
      </c>
      <c r="B39" s="280"/>
      <c r="C39" s="281"/>
      <c r="D39" s="300"/>
      <c r="E39" s="281"/>
      <c r="F39" s="281"/>
      <c r="H39" s="161"/>
    </row>
    <row r="40" spans="1:8" s="131" customFormat="1" ht="15" customHeight="1">
      <c r="A40" s="212" t="s">
        <v>88</v>
      </c>
      <c r="B40" s="121"/>
      <c r="C40" s="281"/>
      <c r="D40" s="300"/>
      <c r="E40" s="281"/>
      <c r="F40" s="281"/>
      <c r="G40" s="161"/>
      <c r="H40" s="161"/>
    </row>
    <row r="41" spans="1:8" s="131" customFormat="1" ht="15" customHeight="1">
      <c r="A41" s="212" t="s">
        <v>67</v>
      </c>
      <c r="B41" s="121"/>
      <c r="C41" s="281"/>
      <c r="D41" s="300"/>
      <c r="E41" s="300"/>
      <c r="F41" s="300"/>
      <c r="G41" s="161"/>
      <c r="H41" s="161"/>
    </row>
    <row r="42" spans="1:8" s="131" customFormat="1" ht="15" customHeight="1">
      <c r="A42" s="212" t="s">
        <v>68</v>
      </c>
      <c r="C42" s="161"/>
      <c r="G42" s="161"/>
      <c r="H42" s="161"/>
    </row>
    <row r="43" spans="1:8" s="131" customFormat="1" ht="15" customHeight="1">
      <c r="A43" s="212" t="s">
        <v>89</v>
      </c>
      <c r="C43" s="161"/>
      <c r="G43" s="161"/>
      <c r="H43" s="161"/>
    </row>
    <row r="44" spans="1:8" ht="15" customHeight="1"/>
    <row r="45" spans="1:8" ht="15" customHeight="1"/>
  </sheetData>
  <customSheetViews>
    <customSheetView guid="{035FD7B7-E407-47C6-82D2-F16A7036DEE3}" scale="85" showGridLines="0" topLeftCell="A10">
      <selection activeCell="G24" sqref="G24"/>
      <pageMargins left="0" right="0" top="0" bottom="0" header="0" footer="0"/>
      <pageSetup scale="60" orientation="landscape"/>
    </customSheetView>
    <customSheetView guid="{D73C7D54-4891-4237-9750-225D2462AB34}" scale="85" showGridLines="0" topLeftCell="A10">
      <selection activeCell="G29" sqref="G29"/>
      <pageMargins left="0" right="0" top="0" bottom="0" header="0" footer="0"/>
      <pageSetup scale="60" orientation="landscape"/>
    </customSheetView>
    <customSheetView guid="{77C6715E-78A8-45AF-BBE5-55C648F3FD39}" scale="85" showGridLines="0" topLeftCell="A7">
      <selection activeCell="G18" sqref="G18"/>
      <pageMargins left="0" right="0" top="0" bottom="0" header="0" footer="0"/>
      <pageSetup scale="60" orientation="landscape" r:id="rId1"/>
    </customSheetView>
    <customSheetView guid="{C6EA2456-9077-41F6-8AD1-2B98609E6968}" scale="85" showGridLines="0" topLeftCell="A7">
      <selection activeCell="J31" sqref="J31"/>
      <pageMargins left="0" right="0" top="0" bottom="0" header="0" footer="0"/>
      <pageSetup scale="60" orientation="landscape"/>
    </customSheetView>
    <customSheetView guid="{36EED012-CDEF-4DC1-8A77-CC61E5DDA9AF}" scale="85" showGridLines="0">
      <selection activeCell="G20" sqref="G20"/>
      <pageMargins left="0" right="0" top="0" bottom="0" header="0" footer="0"/>
      <pageSetup scale="60" orientation="landscape"/>
    </customSheetView>
    <customSheetView guid="{6D779134-8889-443F-9ACA-8D735092180D}" scale="85" showGridLines="0" topLeftCell="A4">
      <selection activeCell="G33" sqref="G33"/>
      <pageMargins left="0" right="0" top="0" bottom="0" header="0" footer="0"/>
      <pageSetup scale="60" orientation="landscape"/>
    </customSheetView>
    <customSheetView guid="{DB8C7FDF-A076-429E-9C69-19F5346810D2}" scale="85" topLeftCell="A25">
      <selection activeCell="G30" sqref="G30"/>
      <pageMargins left="0" right="0" top="0" bottom="0" header="0" footer="0"/>
      <pageSetup scale="60" orientation="landscape"/>
    </customSheetView>
    <customSheetView guid="{4BAB3EE4-9C54-4B90-B433-C200B8083694}" scale="85" topLeftCell="A4">
      <selection activeCell="E27" sqref="E27"/>
      <pageMargins left="0" right="0" top="0" bottom="0" header="0" footer="0"/>
      <pageSetup scale="60" orientation="landscape"/>
    </customSheetView>
    <customSheetView guid="{A0571078-F8D9-4419-99DA-CC05A0A8884F}" scale="85" showPageBreaks="1" printArea="1">
      <selection activeCell="I4" sqref="I4"/>
      <rowBreaks count="1" manualBreakCount="1">
        <brk id="16" max="6" man="1"/>
      </rowBreaks>
      <pageMargins left="0" right="0" top="0" bottom="0" header="0" footer="0"/>
      <pageSetup scale="60" orientation="landscape"/>
    </customSheetView>
    <customSheetView guid="{23D6460C-E645-4432-B260-E5EED77E92F3}" scale="85" topLeftCell="A19">
      <selection activeCell="J12" sqref="J12"/>
      <pageMargins left="0" right="0" top="0" bottom="0" header="0" footer="0"/>
      <pageSetup scale="60" orientation="landscape"/>
    </customSheetView>
    <customSheetView guid="{CEA7FD87-719A-426A-B06E-9D4E99783EED}" scale="85" showPageBreaks="1">
      <selection activeCell="A31" sqref="A31"/>
      <rowBreaks count="3" manualBreakCount="3">
        <brk id="15" max="6" man="1"/>
        <brk id="68" max="16383" man="1"/>
        <brk id="69" max="16383" man="1"/>
      </rowBreaks>
      <pageMargins left="0" right="0" top="0" bottom="0" header="0" footer="0"/>
      <pageSetup scale="60" orientation="landscape"/>
    </customSheetView>
    <customSheetView guid="{88931C49-9137-4FED-AEBA-55DC84EE773E}" scale="85">
      <selection activeCell="I15" sqref="I15"/>
      <pageMargins left="0" right="0" top="0" bottom="0" header="0" footer="0"/>
      <pageSetup scale="60" orientation="landscape"/>
    </customSheetView>
    <customSheetView guid="{D7835D66-B13D-4A90-85BF-DC3ACE120431}" scale="85" topLeftCell="A4">
      <selection activeCell="G30" sqref="G30"/>
      <pageMargins left="0" right="0" top="0" bottom="0" header="0" footer="0"/>
      <pageSetup scale="60" orientation="landscape"/>
    </customSheetView>
    <customSheetView guid="{93A7AE30-CF2C-4CF1-930B-9425B5F5817D}" scale="85" topLeftCell="A4">
      <selection activeCell="A21" sqref="A21:F21"/>
      <pageMargins left="0" right="0" top="0" bottom="0" header="0" footer="0"/>
      <pageSetup scale="60" orientation="landscape"/>
    </customSheetView>
    <customSheetView guid="{C00304E5-BAC8-4C34-B3D2-AD7EACE0CB92}" scale="85" topLeftCell="A4">
      <selection activeCell="G30" sqref="G30"/>
      <pageMargins left="0" right="0" top="0" bottom="0" header="0" footer="0"/>
      <pageSetup scale="60" orientation="landscape"/>
    </customSheetView>
    <customSheetView guid="{B9C309E4-7299-4CD5-AAAB-CF9542D1540F}" scale="85" topLeftCell="A4">
      <selection activeCell="G30" sqref="G30"/>
      <pageMargins left="0" right="0" top="0" bottom="0" header="0" footer="0"/>
      <pageSetup scale="60" orientation="landscape"/>
    </customSheetView>
    <customSheetView guid="{3E9A2BAE-164D-47A0-8104-C7D4E0A4EAEF}" scale="85" showGridLines="0">
      <selection activeCell="K17" sqref="K17"/>
      <pageMargins left="0" right="0" top="0" bottom="0" header="0" footer="0"/>
      <pageSetup scale="60" orientation="landscape"/>
    </customSheetView>
    <customSheetView guid="{3DA74F3E-F145-470D-BDA0-4288A858AFDF}" scale="85" showGridLines="0" topLeftCell="A4">
      <selection activeCell="K17" sqref="K17"/>
      <pageMargins left="0" right="0" top="0" bottom="0" header="0" footer="0"/>
      <pageSetup scale="60" orientation="landscape"/>
    </customSheetView>
    <customSheetView guid="{8E2DF192-20FD-40DB-8385-493ED9B1C2BF}" scale="85" showGridLines="0" topLeftCell="A7">
      <selection activeCell="K17" sqref="K17"/>
      <pageMargins left="0" right="0" top="0" bottom="0" header="0" footer="0"/>
      <pageSetup scale="60" orientation="landscape"/>
    </customSheetView>
  </customSheetViews>
  <mergeCells count="17">
    <mergeCell ref="A1:H2"/>
    <mergeCell ref="A7:H7"/>
    <mergeCell ref="A22:I22"/>
    <mergeCell ref="A8:A10"/>
    <mergeCell ref="B8:B10"/>
    <mergeCell ref="C8:C9"/>
    <mergeCell ref="A23:A25"/>
    <mergeCell ref="B23:B25"/>
    <mergeCell ref="C23:C24"/>
    <mergeCell ref="D8:F8"/>
    <mergeCell ref="D9:F9"/>
    <mergeCell ref="H24:I24"/>
    <mergeCell ref="G8:H8"/>
    <mergeCell ref="G9:H9"/>
    <mergeCell ref="H23:I23"/>
    <mergeCell ref="D23:F23"/>
    <mergeCell ref="D24:F24"/>
  </mergeCells>
  <hyperlinks>
    <hyperlink ref="A5" location="MENU!A1" display="BACK TO MENU" xr:uid="{00000000-0004-0000-0E00-000000000000}"/>
  </hyperlinks>
  <pageMargins left="0.7" right="0.7" top="0.75" bottom="0.75" header="0.3" footer="0.3"/>
  <pageSetup scale="60" orientation="landscape" r:id="rId2"/>
  <drawing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0CFF-C157-4278-911C-103184DBEA83}">
  <dimension ref="A1:J33"/>
  <sheetViews>
    <sheetView workbookViewId="0">
      <selection activeCell="A12" sqref="A12:D19"/>
    </sheetView>
  </sheetViews>
  <sheetFormatPr defaultColWidth="9" defaultRowHeight="15"/>
  <cols>
    <col min="1" max="1" width="46" style="756" customWidth="1"/>
    <col min="2" max="2" width="15" style="756" customWidth="1"/>
    <col min="3" max="3" width="14.5" style="756" customWidth="1"/>
    <col min="4" max="4" width="19.625" style="756" customWidth="1"/>
    <col min="5" max="16384" width="9" style="756"/>
  </cols>
  <sheetData>
    <row r="1" spans="1:10" ht="15" customHeight="1">
      <c r="A1" s="994" t="s">
        <v>90</v>
      </c>
      <c r="B1" s="994"/>
      <c r="C1" s="994"/>
      <c r="D1" s="994"/>
      <c r="E1" s="994"/>
      <c r="F1" s="994"/>
      <c r="G1" s="994"/>
      <c r="H1" s="994"/>
      <c r="I1" s="994"/>
      <c r="J1" s="994"/>
    </row>
    <row r="2" spans="1:10" ht="15" customHeight="1">
      <c r="A2" s="994"/>
      <c r="B2" s="994"/>
      <c r="C2" s="994"/>
      <c r="D2" s="994"/>
      <c r="E2" s="994"/>
      <c r="F2" s="994"/>
      <c r="G2" s="994"/>
      <c r="H2" s="994"/>
      <c r="I2" s="994"/>
      <c r="J2" s="994"/>
    </row>
    <row r="3" spans="1:10" ht="15" customHeight="1">
      <c r="A3" s="252"/>
      <c r="B3" s="252"/>
      <c r="C3" s="252"/>
      <c r="D3" s="252"/>
      <c r="E3" s="252"/>
      <c r="F3" s="252"/>
      <c r="G3" s="252"/>
      <c r="H3" s="252"/>
      <c r="I3" s="252"/>
      <c r="J3" s="252"/>
    </row>
    <row r="4" spans="1:10" ht="27.75" customHeight="1">
      <c r="A4" s="993" t="s">
        <v>542</v>
      </c>
      <c r="B4" s="993"/>
      <c r="C4" s="993"/>
      <c r="D4" s="993"/>
      <c r="E4" s="993"/>
      <c r="F4" s="993"/>
      <c r="G4" s="993"/>
      <c r="H4" s="993"/>
      <c r="I4" s="993"/>
      <c r="J4" s="993"/>
    </row>
    <row r="5" spans="1:10">
      <c r="A5" s="741"/>
      <c r="B5" s="741"/>
      <c r="C5" s="743"/>
      <c r="D5" s="741"/>
      <c r="E5" s="743"/>
      <c r="F5" s="743"/>
      <c r="G5" s="741"/>
    </row>
    <row r="6" spans="1:10" ht="18.75">
      <c r="A6" s="746" t="s">
        <v>70</v>
      </c>
      <c r="B6" s="742"/>
      <c r="C6" s="747"/>
      <c r="D6" s="742"/>
      <c r="E6" s="745">
        <f>'CV2'!F5</f>
        <v>44105</v>
      </c>
      <c r="F6" s="747"/>
      <c r="G6" s="742"/>
    </row>
    <row r="7" spans="1:10" ht="15.75">
      <c r="A7" s="669"/>
      <c r="B7" s="669"/>
      <c r="C7" s="669"/>
      <c r="D7" s="669"/>
      <c r="E7" s="669"/>
      <c r="F7" s="669"/>
      <c r="G7" s="669"/>
    </row>
    <row r="8" spans="1:10" ht="15.75">
      <c r="A8" s="29"/>
      <c r="B8" s="31"/>
      <c r="C8" s="31"/>
      <c r="D8" s="31"/>
      <c r="E8" s="31"/>
      <c r="F8" s="31"/>
      <c r="G8" s="669"/>
    </row>
    <row r="9" spans="1:10" ht="19.5">
      <c r="A9" s="758"/>
      <c r="B9" s="758" t="s">
        <v>542</v>
      </c>
      <c r="C9" s="31"/>
      <c r="D9" s="31"/>
      <c r="E9" s="31"/>
      <c r="F9" s="31"/>
      <c r="G9" s="669"/>
    </row>
    <row r="10" spans="1:10" ht="15.75">
      <c r="A10" s="29"/>
      <c r="B10" s="31"/>
      <c r="C10" s="31"/>
      <c r="D10" s="31"/>
      <c r="E10" s="31"/>
      <c r="F10" s="31"/>
      <c r="G10" s="669"/>
    </row>
    <row r="11" spans="1:10" ht="15.75">
      <c r="A11" s="29"/>
      <c r="B11" s="31"/>
      <c r="C11" s="31"/>
      <c r="D11" s="31"/>
      <c r="E11" s="31"/>
      <c r="F11" s="31"/>
      <c r="G11" s="669"/>
    </row>
    <row r="12" spans="1:10" ht="15.75">
      <c r="A12" s="991" t="s">
        <v>75</v>
      </c>
      <c r="B12" s="987" t="s">
        <v>145</v>
      </c>
      <c r="C12" s="728" t="s">
        <v>2</v>
      </c>
      <c r="D12" s="735" t="s">
        <v>74</v>
      </c>
      <c r="E12" s="726"/>
      <c r="F12" s="131"/>
      <c r="G12" s="131"/>
      <c r="H12" s="131"/>
      <c r="I12" s="131"/>
    </row>
    <row r="13" spans="1:10" ht="15.75">
      <c r="A13" s="1010"/>
      <c r="B13" s="988"/>
      <c r="C13" s="732" t="s">
        <v>419</v>
      </c>
      <c r="D13" s="736" t="s">
        <v>148</v>
      </c>
      <c r="E13" s="131"/>
      <c r="F13" s="131"/>
      <c r="G13" s="131"/>
      <c r="H13" s="131"/>
      <c r="I13" s="131"/>
    </row>
    <row r="14" spans="1:10" ht="15.75">
      <c r="A14" s="992"/>
      <c r="B14" s="989"/>
      <c r="C14" s="727" t="s">
        <v>156</v>
      </c>
      <c r="D14" s="733" t="s">
        <v>461</v>
      </c>
      <c r="E14" s="131"/>
      <c r="F14" s="131"/>
      <c r="G14" s="131"/>
      <c r="H14" s="131"/>
      <c r="I14" s="131"/>
    </row>
    <row r="15" spans="1:10" ht="15.75">
      <c r="A15" s="920" t="s">
        <v>549</v>
      </c>
      <c r="B15" s="515" t="s">
        <v>550</v>
      </c>
      <c r="C15" s="23">
        <v>45142</v>
      </c>
      <c r="D15" s="23">
        <f>C15+2</f>
        <v>45144</v>
      </c>
      <c r="E15" s="502"/>
      <c r="F15" s="131"/>
      <c r="G15" s="131"/>
      <c r="H15" s="131"/>
      <c r="I15" s="131"/>
    </row>
    <row r="16" spans="1:10" ht="15.75">
      <c r="A16" s="920" t="s">
        <v>697</v>
      </c>
      <c r="B16" s="515" t="s">
        <v>548</v>
      </c>
      <c r="C16" s="23">
        <f t="shared" ref="C16:C19" si="0">C15+7</f>
        <v>45149</v>
      </c>
      <c r="D16" s="23">
        <f t="shared" ref="D16:D19" si="1">C16+2</f>
        <v>45151</v>
      </c>
      <c r="E16" s="131"/>
      <c r="F16" s="131"/>
      <c r="G16" s="131"/>
      <c r="H16" s="131"/>
      <c r="I16" s="131"/>
    </row>
    <row r="17" spans="1:9" ht="15.75">
      <c r="A17" s="920" t="s">
        <v>698</v>
      </c>
      <c r="B17" s="515" t="s">
        <v>699</v>
      </c>
      <c r="C17" s="23">
        <f t="shared" si="0"/>
        <v>45156</v>
      </c>
      <c r="D17" s="23">
        <f t="shared" si="1"/>
        <v>45158</v>
      </c>
      <c r="E17" s="131"/>
      <c r="F17" s="131"/>
      <c r="G17" s="131"/>
      <c r="H17" s="131"/>
      <c r="I17" s="131"/>
    </row>
    <row r="18" spans="1:9" ht="15.75">
      <c r="A18" s="920" t="s">
        <v>700</v>
      </c>
      <c r="B18" s="515" t="s">
        <v>498</v>
      </c>
      <c r="C18" s="23">
        <f t="shared" si="0"/>
        <v>45163</v>
      </c>
      <c r="D18" s="23">
        <f t="shared" si="1"/>
        <v>45165</v>
      </c>
      <c r="E18" s="131"/>
      <c r="F18" s="131"/>
      <c r="G18" s="131"/>
      <c r="H18" s="131"/>
      <c r="I18" s="131"/>
    </row>
    <row r="19" spans="1:9" ht="15.75">
      <c r="A19" s="920" t="s">
        <v>547</v>
      </c>
      <c r="B19" s="515" t="s">
        <v>701</v>
      </c>
      <c r="C19" s="23">
        <f t="shared" si="0"/>
        <v>45170</v>
      </c>
      <c r="D19" s="23">
        <f t="shared" si="1"/>
        <v>45172</v>
      </c>
      <c r="E19" s="131"/>
      <c r="F19" s="131"/>
      <c r="G19" s="131"/>
      <c r="H19" s="131"/>
      <c r="I19" s="131"/>
    </row>
    <row r="20" spans="1:9">
      <c r="A20" s="1011" t="s">
        <v>87</v>
      </c>
      <c r="B20" s="1011"/>
      <c r="C20" s="1011"/>
      <c r="D20" s="1011"/>
      <c r="E20" s="250" t="s">
        <v>132</v>
      </c>
      <c r="F20" s="250"/>
      <c r="G20" s="250"/>
      <c r="H20" s="250"/>
      <c r="I20" s="250"/>
    </row>
    <row r="21" spans="1:9">
      <c r="A21" s="1012" t="s">
        <v>543</v>
      </c>
      <c r="B21" s="1012"/>
      <c r="C21" s="1012"/>
      <c r="D21" s="1012"/>
      <c r="E21" s="709"/>
      <c r="F21" s="709"/>
      <c r="G21" s="709"/>
      <c r="H21" s="709"/>
      <c r="I21" s="250"/>
    </row>
    <row r="22" spans="1:9" ht="15" customHeight="1">
      <c r="A22" s="163" t="s">
        <v>84</v>
      </c>
      <c r="B22" s="131"/>
      <c r="C22" s="161"/>
      <c r="D22" s="131"/>
      <c r="E22" s="131"/>
      <c r="F22" s="131"/>
      <c r="G22" s="131"/>
      <c r="H22" s="131"/>
      <c r="I22" s="131"/>
    </row>
    <row r="23" spans="1:9" ht="15.75">
      <c r="A23" s="299" t="s">
        <v>424</v>
      </c>
      <c r="B23" s="299"/>
      <c r="C23" s="299"/>
      <c r="D23" s="299"/>
      <c r="E23" s="299"/>
      <c r="F23" s="131"/>
      <c r="G23" s="299"/>
      <c r="H23" s="299" t="s">
        <v>544</v>
      </c>
      <c r="I23" s="131"/>
    </row>
    <row r="24" spans="1:9" ht="15.75">
      <c r="A24" s="299" t="s">
        <v>545</v>
      </c>
      <c r="B24" s="299"/>
      <c r="C24" s="299"/>
      <c r="D24" s="299"/>
      <c r="E24" s="299"/>
      <c r="F24" s="131"/>
      <c r="G24" s="299"/>
      <c r="H24" s="299" t="s">
        <v>546</v>
      </c>
      <c r="I24" s="131"/>
    </row>
    <row r="25" spans="1:9">
      <c r="A25" s="156" t="s">
        <v>87</v>
      </c>
      <c r="B25" s="741"/>
      <c r="C25" s="743"/>
    </row>
    <row r="26" spans="1:9" ht="15.75">
      <c r="A26" s="178" t="s">
        <v>65</v>
      </c>
      <c r="B26" s="278"/>
      <c r="C26" s="279"/>
    </row>
    <row r="27" spans="1:9" ht="15.75">
      <c r="A27" s="111" t="s">
        <v>0</v>
      </c>
      <c r="B27" s="280"/>
      <c r="C27" s="281"/>
    </row>
    <row r="28" spans="1:9" ht="15.75">
      <c r="A28" s="212" t="s">
        <v>88</v>
      </c>
      <c r="B28" s="121"/>
      <c r="C28" s="281"/>
    </row>
    <row r="29" spans="1:9" ht="15.75">
      <c r="A29" s="212" t="s">
        <v>67</v>
      </c>
      <c r="B29" s="121"/>
      <c r="C29" s="281"/>
    </row>
    <row r="30" spans="1:9" ht="15.75">
      <c r="A30" s="212" t="s">
        <v>68</v>
      </c>
      <c r="B30" s="751"/>
      <c r="C30" s="753"/>
    </row>
    <row r="31" spans="1:9" ht="15.75">
      <c r="A31" s="212" t="s">
        <v>89</v>
      </c>
      <c r="B31" s="751"/>
      <c r="C31" s="753"/>
    </row>
    <row r="33" ht="15" customHeight="1"/>
  </sheetData>
  <mergeCells count="6">
    <mergeCell ref="A12:A14"/>
    <mergeCell ref="B12:B14"/>
    <mergeCell ref="A20:D20"/>
    <mergeCell ref="A21:D21"/>
    <mergeCell ref="A1:J2"/>
    <mergeCell ref="A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2"/>
  <sheetViews>
    <sheetView zoomScale="85" zoomScaleNormal="85" workbookViewId="0">
      <selection sqref="A1:XFD1048576"/>
    </sheetView>
  </sheetViews>
  <sheetFormatPr defaultColWidth="8.875" defaultRowHeight="12.75"/>
  <cols>
    <col min="1" max="1" width="28.5" style="134" customWidth="1"/>
    <col min="2" max="2" width="17.75" style="135" customWidth="1"/>
    <col min="3" max="3" width="20" style="35" customWidth="1"/>
    <col min="4" max="4" width="22.625" style="5" customWidth="1"/>
    <col min="5" max="5" width="17.125" style="5" customWidth="1"/>
    <col min="6" max="6" width="22.375" style="5" customWidth="1"/>
    <col min="7" max="16384" width="8.875" style="5"/>
  </cols>
  <sheetData>
    <row r="1" spans="1:6" ht="33.75" customHeight="1">
      <c r="A1" s="1053" t="s">
        <v>90</v>
      </c>
      <c r="B1" s="1053"/>
      <c r="C1" s="1053"/>
      <c r="D1" s="1053"/>
      <c r="E1" s="1053"/>
    </row>
    <row r="2" spans="1:6" s="127" customFormat="1" ht="18" customHeight="1">
      <c r="A2" s="512"/>
      <c r="B2" s="512"/>
      <c r="C2" s="512"/>
      <c r="D2" s="512"/>
    </row>
    <row r="3" spans="1:6" ht="20.25" customHeight="1">
      <c r="A3" s="451"/>
      <c r="B3" s="451"/>
      <c r="C3" s="451"/>
      <c r="D3" s="453" t="s">
        <v>91</v>
      </c>
    </row>
    <row r="4" spans="1:6" ht="20.100000000000001" customHeight="1">
      <c r="A4" s="13" t="s">
        <v>70</v>
      </c>
      <c r="B4" s="222"/>
      <c r="C4" s="147"/>
      <c r="E4" s="157"/>
      <c r="F4" s="188"/>
    </row>
    <row r="5" spans="1:6" ht="24.75" customHeight="1">
      <c r="A5" s="1052" t="s">
        <v>245</v>
      </c>
      <c r="B5" s="1052"/>
      <c r="C5" s="1052"/>
      <c r="D5" s="1052"/>
    </row>
    <row r="6" spans="1:6" ht="31.5">
      <c r="A6" s="763" t="s">
        <v>75</v>
      </c>
      <c r="B6" s="764" t="s">
        <v>103</v>
      </c>
      <c r="C6" s="765" t="s">
        <v>222</v>
      </c>
      <c r="D6" s="765" t="s">
        <v>246</v>
      </c>
    </row>
    <row r="7" spans="1:6" ht="21.75" customHeight="1">
      <c r="A7" s="766"/>
      <c r="B7" s="767" t="s">
        <v>239</v>
      </c>
      <c r="C7" s="768" t="s">
        <v>12</v>
      </c>
      <c r="D7" s="736" t="s">
        <v>96</v>
      </c>
    </row>
    <row r="8" spans="1:6" s="769" customFormat="1" ht="23.25" customHeight="1">
      <c r="A8" s="668" t="s">
        <v>524</v>
      </c>
      <c r="B8" s="210" t="s">
        <v>535</v>
      </c>
      <c r="C8" s="210">
        <v>45140</v>
      </c>
      <c r="D8" s="210">
        <v>45086</v>
      </c>
    </row>
    <row r="9" spans="1:6" s="769" customFormat="1" ht="23.25" customHeight="1">
      <c r="A9" s="668" t="s">
        <v>383</v>
      </c>
      <c r="B9" s="210" t="s">
        <v>577</v>
      </c>
      <c r="C9" s="210">
        <f t="shared" ref="C9:C11" si="0">C8+7</f>
        <v>45147</v>
      </c>
      <c r="D9" s="210">
        <f t="shared" ref="D9:D12" si="1">C9+3</f>
        <v>45150</v>
      </c>
    </row>
    <row r="10" spans="1:6" s="769" customFormat="1" ht="23.25" customHeight="1">
      <c r="A10" s="668" t="s">
        <v>524</v>
      </c>
      <c r="B10" s="210" t="s">
        <v>708</v>
      </c>
      <c r="C10" s="210">
        <f t="shared" si="0"/>
        <v>45154</v>
      </c>
      <c r="D10" s="210">
        <f t="shared" si="1"/>
        <v>45157</v>
      </c>
    </row>
    <row r="11" spans="1:6" s="769" customFormat="1" ht="23.25" customHeight="1">
      <c r="A11" s="668" t="s">
        <v>383</v>
      </c>
      <c r="B11" s="210" t="s">
        <v>578</v>
      </c>
      <c r="C11" s="210">
        <f t="shared" si="0"/>
        <v>45161</v>
      </c>
      <c r="D11" s="210">
        <f t="shared" si="1"/>
        <v>45164</v>
      </c>
    </row>
    <row r="12" spans="1:6" s="769" customFormat="1" ht="23.25" customHeight="1">
      <c r="A12" s="668" t="s">
        <v>524</v>
      </c>
      <c r="B12" s="210" t="s">
        <v>709</v>
      </c>
      <c r="C12" s="210">
        <f t="shared" ref="C12" si="2">C11+7</f>
        <v>45168</v>
      </c>
      <c r="D12" s="210">
        <f t="shared" si="1"/>
        <v>45171</v>
      </c>
    </row>
    <row r="13" spans="1:6" ht="15.75">
      <c r="A13" s="705" t="s">
        <v>87</v>
      </c>
      <c r="B13" s="705"/>
      <c r="C13" s="315"/>
      <c r="D13" s="315"/>
    </row>
    <row r="14" spans="1:6" ht="15.75">
      <c r="A14" s="529" t="s">
        <v>84</v>
      </c>
    </row>
    <row r="15" spans="1:6" ht="18">
      <c r="A15" s="32" t="s">
        <v>707</v>
      </c>
    </row>
    <row r="17" spans="1:2" ht="15.75">
      <c r="A17" s="532" t="s">
        <v>65</v>
      </c>
      <c r="B17" s="180"/>
    </row>
    <row r="18" spans="1:2" ht="15.75">
      <c r="A18" s="111" t="s">
        <v>0</v>
      </c>
      <c r="B18" s="458"/>
    </row>
    <row r="19" spans="1:2" ht="15.75">
      <c r="A19" s="124" t="s">
        <v>88</v>
      </c>
      <c r="B19" s="458"/>
    </row>
    <row r="20" spans="1:2" ht="15.75">
      <c r="A20" s="124" t="s">
        <v>67</v>
      </c>
      <c r="B20" s="458"/>
    </row>
    <row r="21" spans="1:2" ht="15.75">
      <c r="A21" s="212" t="s">
        <v>68</v>
      </c>
    </row>
    <row r="22" spans="1:2" ht="15.75">
      <c r="A22" s="124" t="s">
        <v>89</v>
      </c>
    </row>
  </sheetData>
  <customSheetViews>
    <customSheetView guid="{035FD7B7-E407-47C6-82D2-F16A7036DEE3}" scale="85" topLeftCell="A7">
      <selection activeCell="A3" sqref="A3"/>
      <pageMargins left="0" right="0" top="0" bottom="0" header="0" footer="0"/>
      <pageSetup paperSize="9" scale="97" orientation="landscape"/>
    </customSheetView>
    <customSheetView guid="{D73C7D54-4891-4237-9750-225D2462AB34}" scale="85" topLeftCell="A4">
      <selection activeCell="A3" sqref="A3"/>
      <pageMargins left="0" right="0" top="0" bottom="0" header="0" footer="0"/>
      <pageSetup paperSize="9" scale="97" orientation="landscape"/>
    </customSheetView>
    <customSheetView guid="{77C6715E-78A8-45AF-BBE5-55C648F3FD39}" scale="85">
      <selection activeCell="F19" sqref="F19"/>
      <pageMargins left="0" right="0" top="0" bottom="0" header="0" footer="0"/>
      <pageSetup paperSize="9" scale="97" orientation="landscape" r:id="rId1"/>
    </customSheetView>
    <customSheetView guid="{C6EA2456-9077-41F6-8AD1-2B98609E6968}" scale="85">
      <selection activeCell="A8" sqref="A8:C15"/>
      <pageMargins left="0" right="0" top="0" bottom="0" header="0" footer="0"/>
      <pageSetup paperSize="9" scale="97" orientation="landscape"/>
    </customSheetView>
    <customSheetView guid="{36EED012-CDEF-4DC1-8A77-CC61E5DDA9AF}" scale="85">
      <selection activeCell="A3" sqref="A3"/>
      <pageMargins left="0" right="0" top="0" bottom="0" header="0" footer="0"/>
      <pageSetup paperSize="9" scale="97" orientation="landscape"/>
    </customSheetView>
    <customSheetView guid="{6D779134-8889-443F-9ACA-8D735092180D}" scale="85">
      <selection activeCell="G18" sqref="G18"/>
      <pageMargins left="0" right="0" top="0" bottom="0" header="0" footer="0"/>
      <pageSetup paperSize="9" scale="97" orientation="landscape" r:id="rId2"/>
    </customSheetView>
    <customSheetView guid="{DB8C7FDF-A076-429E-9C69-19F5346810D2}" scale="85">
      <selection activeCell="A10" sqref="A10:B10"/>
      <pageMargins left="0" right="0" top="0" bottom="0" header="0" footer="0"/>
      <pageSetup paperSize="9" scale="97" orientation="landscape"/>
    </customSheetView>
    <customSheetView guid="{4BAB3EE4-9C54-4B90-B433-C200B8083694}" scale="85">
      <selection activeCell="G13" sqref="G13"/>
      <pageMargins left="0" right="0" top="0" bottom="0" header="0" footer="0"/>
      <pageSetup paperSize="9" scale="97" orientation="landscape"/>
    </customSheetView>
    <customSheetView guid="{A0571078-F8D9-4419-99DA-CC05A0A8884F}" scale="85" showPageBreaks="1" printArea="1">
      <selection activeCell="E13" sqref="E13"/>
      <pageMargins left="0" right="0" top="0" bottom="0" header="0" footer="0"/>
      <pageSetup paperSize="9" scale="97" orientation="landscape"/>
    </customSheetView>
    <customSheetView guid="{23D6460C-E645-4432-B260-E5EED77E92F3}" scale="85">
      <selection activeCell="C11" sqref="C11"/>
      <pageMargins left="0" right="0" top="0" bottom="0" header="0" footer="0"/>
      <pageSetup paperSize="9" scale="97" orientation="landscape"/>
    </customSheetView>
    <customSheetView guid="{CEA7FD87-719A-426A-B06E-9D4E99783EED}" scale="85" showPageBreaks="1">
      <selection activeCell="F28" sqref="F28"/>
      <pageMargins left="0" right="0" top="0" bottom="0" header="0" footer="0"/>
      <pageSetup paperSize="9" scale="97" orientation="landscape"/>
    </customSheetView>
    <customSheetView guid="{88931C49-9137-4FED-AEBA-55DC84EE773E}" scale="85">
      <selection activeCell="C9" sqref="C9"/>
      <pageMargins left="0" right="0" top="0" bottom="0" header="0" footer="0"/>
      <pageSetup paperSize="9" scale="97" orientation="landscape"/>
    </customSheetView>
    <customSheetView guid="{D7835D66-B13D-4A90-85BF-DC3ACE120431}" scale="85">
      <selection activeCell="D11" sqref="D11"/>
      <pageMargins left="0" right="0" top="0" bottom="0" header="0" footer="0"/>
      <pageSetup paperSize="9" scale="97" orientation="landscape"/>
    </customSheetView>
    <customSheetView guid="{93A7AE30-CF2C-4CF1-930B-9425B5F5817D}" scale="85">
      <selection activeCell="F11" sqref="F11"/>
      <pageMargins left="0" right="0" top="0" bottom="0" header="0" footer="0"/>
      <pageSetup paperSize="9" scale="97" orientation="landscape"/>
    </customSheetView>
    <customSheetView guid="{C00304E5-BAC8-4C34-B3D2-AD7EACE0CB92}" scale="85">
      <selection activeCell="C13" sqref="C13:F13"/>
      <pageMargins left="0" right="0" top="0" bottom="0" header="0" footer="0"/>
      <pageSetup paperSize="9" scale="97" orientation="landscape"/>
    </customSheetView>
    <customSheetView guid="{B9C309E4-7299-4CD5-AAAB-CF9542D1540F}" scale="85">
      <selection activeCell="F11" sqref="F11"/>
      <pageMargins left="0" right="0" top="0" bottom="0" header="0" footer="0"/>
      <pageSetup paperSize="9" scale="97" orientation="landscape"/>
    </customSheetView>
    <customSheetView guid="{3E9A2BAE-164D-47A0-8104-C7D4E0A4EAEF}" scale="85">
      <selection activeCell="E13" sqref="E13"/>
      <pageMargins left="0" right="0" top="0" bottom="0" header="0" footer="0"/>
      <pageSetup paperSize="9" scale="97" orientation="landscape"/>
    </customSheetView>
    <customSheetView guid="{3DA74F3E-F145-470D-BDA0-4288A858AFDF}" scale="85" topLeftCell="A4">
      <selection activeCell="F17" sqref="F16:F17"/>
      <pageMargins left="0" right="0" top="0" bottom="0" header="0" footer="0"/>
      <pageSetup paperSize="9" scale="97" orientation="landscape"/>
    </customSheetView>
    <customSheetView guid="{8E2DF192-20FD-40DB-8385-493ED9B1C2BF}" scale="85">
      <selection activeCell="E21" sqref="E21"/>
      <pageMargins left="0" right="0" top="0" bottom="0" header="0" footer="0"/>
      <pageSetup paperSize="9" scale="97" orientation="landscape"/>
    </customSheetView>
  </customSheetViews>
  <mergeCells count="2">
    <mergeCell ref="A5:D5"/>
    <mergeCell ref="A1:E1"/>
  </mergeCells>
  <hyperlinks>
    <hyperlink ref="A4" location="MENU!A1" display="BACK TO MENU" xr:uid="{00000000-0004-0000-0F00-000000000000}"/>
  </hyperlinks>
  <pageMargins left="0.7" right="0.7" top="0.75" bottom="0.75" header="0.3" footer="0.3"/>
  <pageSetup paperSize="9" scale="97" orientation="landscape" r:id="rId3"/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3"/>
  <sheetViews>
    <sheetView zoomScale="85" zoomScaleNormal="85" workbookViewId="0">
      <selection activeCell="A7" sqref="A7:F13"/>
    </sheetView>
  </sheetViews>
  <sheetFormatPr defaultColWidth="8.875" defaultRowHeight="12.75"/>
  <cols>
    <col min="1" max="1" width="19.5" style="134" customWidth="1"/>
    <col min="2" max="2" width="17.75" style="135" customWidth="1"/>
    <col min="3" max="3" width="20" style="35" customWidth="1"/>
    <col min="4" max="4" width="22.625" style="5" customWidth="1"/>
    <col min="5" max="5" width="17.125" style="5" customWidth="1"/>
    <col min="6" max="6" width="22.375" style="5" customWidth="1"/>
    <col min="7" max="16384" width="8.875" style="5"/>
  </cols>
  <sheetData>
    <row r="1" spans="1:9" ht="33.75" customHeight="1">
      <c r="A1" s="1053" t="s">
        <v>90</v>
      </c>
      <c r="B1" s="1053"/>
      <c r="C1" s="1053"/>
      <c r="D1" s="1053"/>
      <c r="E1" s="1053"/>
    </row>
    <row r="2" spans="1:9" s="127" customFormat="1" ht="18" customHeight="1">
      <c r="A2" s="512"/>
      <c r="B2" s="512"/>
      <c r="C2" s="512"/>
      <c r="D2" s="512"/>
    </row>
    <row r="3" spans="1:9" ht="20.25" customHeight="1">
      <c r="A3" s="451"/>
      <c r="B3" s="451"/>
      <c r="C3" s="451"/>
      <c r="D3" s="453" t="s">
        <v>91</v>
      </c>
    </row>
    <row r="4" spans="1:9" ht="20.100000000000001" customHeight="1">
      <c r="A4" s="13" t="s">
        <v>70</v>
      </c>
      <c r="B4" s="222"/>
      <c r="C4" s="147"/>
      <c r="E4" s="157"/>
      <c r="F4" s="188"/>
    </row>
    <row r="5" spans="1:9" ht="15" customHeight="1">
      <c r="A5" s="5"/>
      <c r="B5" s="5"/>
      <c r="C5" s="5"/>
      <c r="D5" s="150"/>
    </row>
    <row r="6" spans="1:9" s="130" customFormat="1" ht="24.95" customHeight="1">
      <c r="A6" s="1054" t="s">
        <v>487</v>
      </c>
      <c r="B6" s="1054"/>
      <c r="C6" s="1054"/>
      <c r="D6" s="1054"/>
      <c r="F6" s="513"/>
      <c r="G6" s="513"/>
    </row>
    <row r="7" spans="1:9" s="130" customFormat="1" ht="34.5" customHeight="1">
      <c r="A7" s="1055" t="s">
        <v>75</v>
      </c>
      <c r="B7" s="764" t="s">
        <v>103</v>
      </c>
      <c r="C7" s="765" t="s">
        <v>222</v>
      </c>
      <c r="D7" s="763" t="s">
        <v>42</v>
      </c>
      <c r="E7" s="763" t="s">
        <v>484</v>
      </c>
      <c r="F7" s="763" t="s">
        <v>486</v>
      </c>
      <c r="G7" s="513"/>
    </row>
    <row r="8" spans="1:9" s="130" customFormat="1" ht="24.95" customHeight="1">
      <c r="A8" s="1056"/>
      <c r="B8" s="767" t="s">
        <v>239</v>
      </c>
      <c r="C8" s="768" t="s">
        <v>6</v>
      </c>
      <c r="D8" s="736" t="s">
        <v>240</v>
      </c>
      <c r="E8" s="736" t="s">
        <v>141</v>
      </c>
      <c r="F8" s="736" t="s">
        <v>171</v>
      </c>
      <c r="G8" s="513"/>
    </row>
    <row r="9" spans="1:9" s="130" customFormat="1" ht="24.95" customHeight="1">
      <c r="A9" s="528" t="s">
        <v>241</v>
      </c>
      <c r="B9" s="770" t="s">
        <v>579</v>
      </c>
      <c r="C9" s="210">
        <v>45144</v>
      </c>
      <c r="D9" s="210">
        <f t="shared" ref="D9:D11" si="0">C9+2</f>
        <v>45146</v>
      </c>
      <c r="E9" s="210">
        <f t="shared" ref="E9:E11" si="1">C9+5</f>
        <v>45149</v>
      </c>
      <c r="F9" s="210">
        <f t="shared" ref="F9:F11" si="2">C9+7</f>
        <v>45151</v>
      </c>
      <c r="G9" s="513"/>
    </row>
    <row r="10" spans="1:9" s="130" customFormat="1" ht="24.95" customHeight="1">
      <c r="A10" s="528" t="s">
        <v>501</v>
      </c>
      <c r="B10" s="770" t="s">
        <v>580</v>
      </c>
      <c r="C10" s="210">
        <f>C9+7</f>
        <v>45151</v>
      </c>
      <c r="D10" s="210">
        <f t="shared" ref="D10" si="3">C10+2</f>
        <v>45153</v>
      </c>
      <c r="E10" s="210">
        <f t="shared" ref="E10" si="4">C10+5</f>
        <v>45156</v>
      </c>
      <c r="F10" s="210">
        <f t="shared" ref="F10" si="5">C10+7</f>
        <v>45158</v>
      </c>
      <c r="G10" s="513"/>
    </row>
    <row r="11" spans="1:9" s="130" customFormat="1" ht="24.95" customHeight="1">
      <c r="A11" s="528" t="s">
        <v>241</v>
      </c>
      <c r="B11" s="770" t="s">
        <v>581</v>
      </c>
      <c r="C11" s="210">
        <f t="shared" ref="C11" si="6">C10+7</f>
        <v>45158</v>
      </c>
      <c r="D11" s="210">
        <f t="shared" si="0"/>
        <v>45160</v>
      </c>
      <c r="E11" s="210">
        <f t="shared" si="1"/>
        <v>45163</v>
      </c>
      <c r="F11" s="210">
        <f t="shared" si="2"/>
        <v>45165</v>
      </c>
      <c r="G11" s="513"/>
    </row>
    <row r="12" spans="1:9" s="130" customFormat="1" ht="24.95" customHeight="1">
      <c r="A12" s="528" t="s">
        <v>501</v>
      </c>
      <c r="B12" s="770" t="s">
        <v>582</v>
      </c>
      <c r="C12" s="210">
        <f>C11+7</f>
        <v>45165</v>
      </c>
      <c r="D12" s="210">
        <f t="shared" ref="D12" si="7">C12+2</f>
        <v>45167</v>
      </c>
      <c r="E12" s="210">
        <f t="shared" ref="E12" si="8">C12+5</f>
        <v>45170</v>
      </c>
      <c r="F12" s="210">
        <f t="shared" ref="F12" si="9">C12+7</f>
        <v>45172</v>
      </c>
      <c r="G12" s="1057"/>
      <c r="H12" s="1058"/>
      <c r="I12" s="1058"/>
    </row>
    <row r="13" spans="1:9" s="130" customFormat="1" ht="24.95" customHeight="1">
      <c r="A13" s="528" t="s">
        <v>241</v>
      </c>
      <c r="B13" s="770" t="s">
        <v>583</v>
      </c>
      <c r="C13" s="210">
        <f t="shared" ref="C13" si="10">C12+7</f>
        <v>45172</v>
      </c>
      <c r="D13" s="210">
        <f t="shared" ref="D13" si="11">C13+2</f>
        <v>45174</v>
      </c>
      <c r="E13" s="210">
        <f t="shared" ref="E13" si="12">C13+5</f>
        <v>45177</v>
      </c>
      <c r="F13" s="210">
        <f t="shared" ref="F13" si="13">C13+7</f>
        <v>45179</v>
      </c>
      <c r="G13" s="513"/>
    </row>
    <row r="14" spans="1:9" s="921" customFormat="1" ht="15">
      <c r="A14" s="921" t="s">
        <v>485</v>
      </c>
      <c r="C14" s="205"/>
      <c r="D14" s="922"/>
      <c r="F14" s="923"/>
      <c r="G14" s="923"/>
    </row>
    <row r="15" spans="1:9" ht="15.75">
      <c r="A15" s="529" t="s">
        <v>84</v>
      </c>
      <c r="B15" s="530"/>
      <c r="C15" s="147"/>
      <c r="F15" s="513"/>
      <c r="G15" s="513"/>
    </row>
    <row r="16" spans="1:9" ht="18.75">
      <c r="A16" s="32" t="s">
        <v>244</v>
      </c>
      <c r="B16" s="531"/>
    </row>
    <row r="17" spans="1:7">
      <c r="A17" s="705" t="s">
        <v>87</v>
      </c>
    </row>
    <row r="18" spans="1:7" ht="15.75">
      <c r="A18" s="532" t="s">
        <v>65</v>
      </c>
      <c r="B18" s="180"/>
    </row>
    <row r="19" spans="1:7" ht="15.75">
      <c r="A19" s="111" t="s">
        <v>0</v>
      </c>
      <c r="B19" s="458"/>
    </row>
    <row r="20" spans="1:7" s="35" customFormat="1" ht="15.75">
      <c r="A20" s="124" t="s">
        <v>88</v>
      </c>
      <c r="B20" s="458"/>
      <c r="D20" s="5"/>
      <c r="E20" s="5"/>
      <c r="F20" s="5"/>
      <c r="G20" s="5"/>
    </row>
    <row r="21" spans="1:7" s="35" customFormat="1" ht="15.75">
      <c r="A21" s="124" t="s">
        <v>67</v>
      </c>
      <c r="B21" s="458"/>
      <c r="D21" s="5"/>
      <c r="E21" s="5"/>
      <c r="F21" s="5"/>
      <c r="G21" s="5"/>
    </row>
    <row r="22" spans="1:7" s="35" customFormat="1" ht="15.75">
      <c r="A22" s="212" t="s">
        <v>68</v>
      </c>
      <c r="B22" s="135"/>
      <c r="D22" s="5"/>
      <c r="E22" s="5"/>
      <c r="F22" s="5"/>
      <c r="G22" s="5"/>
    </row>
    <row r="23" spans="1:7" s="35" customFormat="1" ht="15.75">
      <c r="A23" s="124" t="s">
        <v>89</v>
      </c>
      <c r="B23" s="135"/>
      <c r="D23" s="5"/>
      <c r="E23" s="5"/>
      <c r="F23" s="5"/>
      <c r="G23" s="5"/>
    </row>
  </sheetData>
  <mergeCells count="4">
    <mergeCell ref="A1:E1"/>
    <mergeCell ref="A6:D6"/>
    <mergeCell ref="A7:A8"/>
    <mergeCell ref="G12:I12"/>
  </mergeCells>
  <hyperlinks>
    <hyperlink ref="A4" location="MENU!A1" display="BACK TO MENU" xr:uid="{00000000-0004-0000-1000-000000000000}"/>
  </hyperlinks>
  <pageMargins left="0.7" right="0.7" top="0.75" bottom="0.75" header="0.3" footer="0.3"/>
  <pageSetup paperSize="9" scale="9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8"/>
  <sheetViews>
    <sheetView showGridLines="0" zoomScale="85" zoomScaleNormal="85" workbookViewId="0">
      <selection activeCell="A5" sqref="A5:F12"/>
    </sheetView>
  </sheetViews>
  <sheetFormatPr defaultColWidth="8.875" defaultRowHeight="12.75"/>
  <cols>
    <col min="1" max="1" width="24.875" style="438" customWidth="1"/>
    <col min="2" max="2" width="15.625" style="438" customWidth="1"/>
    <col min="3" max="3" width="15.625" style="440" customWidth="1"/>
    <col min="4" max="4" width="21.5" style="440" customWidth="1"/>
    <col min="5" max="5" width="23.125" style="63" customWidth="1"/>
    <col min="6" max="6" width="21.875" style="63" customWidth="1"/>
    <col min="7" max="7" width="20.25" style="63" customWidth="1"/>
    <col min="8" max="8" width="4.625" style="63" customWidth="1"/>
    <col min="9" max="9" width="8.875" style="63"/>
    <col min="10" max="10" width="6.375" style="63" customWidth="1"/>
    <col min="11" max="16384" width="8.875" style="63"/>
  </cols>
  <sheetData>
    <row r="1" spans="1:9" s="533" customFormat="1" ht="24.95" customHeight="1">
      <c r="A1" s="1059" t="s">
        <v>247</v>
      </c>
      <c r="B1" s="1059"/>
      <c r="C1" s="1059"/>
      <c r="D1" s="1059"/>
      <c r="E1" s="1059"/>
      <c r="F1" s="1059"/>
      <c r="G1" s="514"/>
      <c r="H1" s="514"/>
    </row>
    <row r="2" spans="1:9" s="286" customFormat="1" ht="24.75" customHeight="1">
      <c r="A2" s="514"/>
      <c r="B2" s="514"/>
      <c r="C2" s="514"/>
      <c r="D2" s="514"/>
      <c r="E2" s="514"/>
      <c r="F2" s="514"/>
      <c r="G2" s="514"/>
      <c r="I2" s="525"/>
    </row>
    <row r="3" spans="1:9" ht="28.5" customHeight="1">
      <c r="A3" s="13" t="s">
        <v>70</v>
      </c>
      <c r="B3" s="196"/>
      <c r="C3" s="198"/>
      <c r="D3" s="287" t="s">
        <v>91</v>
      </c>
      <c r="E3" s="258" t="e">
        <f>#REF!</f>
        <v>#REF!</v>
      </c>
    </row>
    <row r="4" spans="1:9" ht="32.25" customHeight="1">
      <c r="A4" s="1060" t="s">
        <v>248</v>
      </c>
      <c r="B4" s="1060"/>
      <c r="C4" s="1060"/>
      <c r="D4" s="1060"/>
      <c r="E4" s="1060"/>
      <c r="F4" s="1060"/>
    </row>
    <row r="5" spans="1:9" ht="50.25" customHeight="1">
      <c r="A5" s="1048" t="s">
        <v>75</v>
      </c>
      <c r="B5" s="1049" t="s">
        <v>249</v>
      </c>
      <c r="C5" s="1049" t="s">
        <v>250</v>
      </c>
      <c r="D5" s="738" t="s">
        <v>430</v>
      </c>
      <c r="E5" s="1061" t="s">
        <v>431</v>
      </c>
      <c r="F5" s="1062"/>
    </row>
    <row r="6" spans="1:9" ht="24.95" customHeight="1">
      <c r="A6" s="1048"/>
      <c r="B6" s="1049"/>
      <c r="C6" s="1049"/>
      <c r="D6" s="738" t="s">
        <v>240</v>
      </c>
      <c r="E6" s="1061" t="s">
        <v>141</v>
      </c>
      <c r="F6" s="1062"/>
    </row>
    <row r="7" spans="1:9" ht="24.95" customHeight="1">
      <c r="A7" s="1048"/>
      <c r="B7" s="1049"/>
      <c r="C7" s="762" t="s">
        <v>16</v>
      </c>
      <c r="D7" s="762" t="s">
        <v>429</v>
      </c>
      <c r="E7" s="762" t="s">
        <v>428</v>
      </c>
      <c r="F7" s="762" t="s">
        <v>252</v>
      </c>
      <c r="G7" s="534"/>
    </row>
    <row r="8" spans="1:9" ht="24.95" customHeight="1">
      <c r="A8" s="528" t="s">
        <v>254</v>
      </c>
      <c r="B8" s="770" t="s">
        <v>592</v>
      </c>
      <c r="C8" s="210">
        <v>45145</v>
      </c>
      <c r="D8" s="210">
        <f t="shared" ref="D8:D11" si="0">C8+2</f>
        <v>45147</v>
      </c>
      <c r="E8" s="210"/>
      <c r="F8" s="210">
        <f>D8+5</f>
        <v>45152</v>
      </c>
    </row>
    <row r="9" spans="1:9" ht="24.75" customHeight="1">
      <c r="A9" s="668" t="s">
        <v>398</v>
      </c>
      <c r="B9" s="770" t="s">
        <v>593</v>
      </c>
      <c r="C9" s="210">
        <f t="shared" ref="C9:C12" si="1">C8+7</f>
        <v>45152</v>
      </c>
      <c r="D9" s="210">
        <f t="shared" si="0"/>
        <v>45154</v>
      </c>
      <c r="E9" s="210">
        <f>D9+5</f>
        <v>45159</v>
      </c>
      <c r="F9" s="210"/>
      <c r="G9" s="92"/>
    </row>
    <row r="10" spans="1:9" ht="24.75" customHeight="1">
      <c r="A10" s="528" t="s">
        <v>254</v>
      </c>
      <c r="B10" s="770" t="s">
        <v>594</v>
      </c>
      <c r="C10" s="210">
        <f t="shared" si="1"/>
        <v>45159</v>
      </c>
      <c r="D10" s="210">
        <f t="shared" si="0"/>
        <v>45161</v>
      </c>
      <c r="E10" s="210"/>
      <c r="F10" s="210">
        <f>D10+5</f>
        <v>45166</v>
      </c>
      <c r="G10" s="92"/>
    </row>
    <row r="11" spans="1:9" ht="24.75" customHeight="1">
      <c r="A11" s="668" t="s">
        <v>398</v>
      </c>
      <c r="B11" s="770" t="s">
        <v>595</v>
      </c>
      <c r="C11" s="210">
        <f t="shared" si="1"/>
        <v>45166</v>
      </c>
      <c r="D11" s="210">
        <f t="shared" si="0"/>
        <v>45168</v>
      </c>
      <c r="E11" s="210">
        <f>D11+5</f>
        <v>45173</v>
      </c>
      <c r="F11" s="210"/>
      <c r="G11" s="92"/>
    </row>
    <row r="12" spans="1:9" ht="24.75" customHeight="1">
      <c r="A12" s="528" t="s">
        <v>254</v>
      </c>
      <c r="B12" s="770" t="s">
        <v>596</v>
      </c>
      <c r="C12" s="210">
        <f t="shared" si="1"/>
        <v>45173</v>
      </c>
      <c r="D12" s="210">
        <f t="shared" ref="D12" si="2">C12+2</f>
        <v>45175</v>
      </c>
      <c r="E12" s="210"/>
      <c r="F12" s="210">
        <f>D12+5</f>
        <v>45180</v>
      </c>
      <c r="G12" s="92"/>
    </row>
    <row r="13" spans="1:9" ht="21.75" customHeight="1">
      <c r="C13" s="527" t="s">
        <v>87</v>
      </c>
    </row>
    <row r="14" spans="1:9" ht="21.75" customHeight="1">
      <c r="A14" s="771" t="s">
        <v>432</v>
      </c>
      <c r="C14" s="527"/>
    </row>
    <row r="15" spans="1:9" ht="21.75" customHeight="1">
      <c r="A15" s="771" t="s">
        <v>433</v>
      </c>
      <c r="C15" s="527"/>
    </row>
    <row r="16" spans="1:9" ht="21.75" customHeight="1">
      <c r="A16" s="771" t="s">
        <v>434</v>
      </c>
      <c r="C16" s="527"/>
    </row>
    <row r="17" spans="1:3" ht="21.75" customHeight="1">
      <c r="A17" s="771"/>
      <c r="C17" s="527"/>
    </row>
    <row r="18" spans="1:3" ht="21.75" customHeight="1">
      <c r="A18" s="771"/>
      <c r="C18" s="527"/>
    </row>
    <row r="19" spans="1:3" ht="15.75">
      <c r="A19" s="59" t="s">
        <v>255</v>
      </c>
      <c r="C19" s="205"/>
    </row>
    <row r="20" spans="1:3" ht="18">
      <c r="A20" s="32" t="s">
        <v>256</v>
      </c>
      <c r="C20" s="205"/>
    </row>
    <row r="21" spans="1:3" ht="18">
      <c r="A21" s="32"/>
      <c r="C21" s="205"/>
    </row>
    <row r="23" spans="1:3" ht="18">
      <c r="A23" s="105" t="s">
        <v>65</v>
      </c>
      <c r="B23" s="441"/>
      <c r="C23" s="108"/>
    </row>
    <row r="24" spans="1:3" ht="15.75">
      <c r="A24" s="111" t="s">
        <v>0</v>
      </c>
      <c r="B24" s="207"/>
      <c r="C24" s="114"/>
    </row>
    <row r="25" spans="1:3" ht="20.25">
      <c r="A25" s="117" t="s">
        <v>88</v>
      </c>
      <c r="B25" s="535"/>
      <c r="C25" s="114"/>
    </row>
    <row r="26" spans="1:3" ht="20.25">
      <c r="A26" s="121" t="s">
        <v>67</v>
      </c>
      <c r="B26" s="535"/>
      <c r="C26" s="114"/>
    </row>
    <row r="27" spans="1:3" ht="20.25">
      <c r="A27" s="212" t="s">
        <v>68</v>
      </c>
      <c r="B27" s="535"/>
    </row>
    <row r="28" spans="1:3" ht="20.25">
      <c r="A28" s="121" t="s">
        <v>89</v>
      </c>
      <c r="B28" s="535"/>
    </row>
  </sheetData>
  <customSheetViews>
    <customSheetView guid="{035FD7B7-E407-47C6-82D2-F16A7036DEE3}" scale="85" showGridLines="0">
      <selection activeCell="G19" sqref="G19"/>
      <pageMargins left="0" right="0" top="0" bottom="0" header="0" footer="0"/>
      <pageSetup scale="65" orientation="landscape" r:id="rId1"/>
    </customSheetView>
    <customSheetView guid="{D73C7D54-4891-4237-9750-225D2462AB34}" scale="85" showGridLines="0" topLeftCell="A7">
      <selection activeCell="G19" sqref="G19"/>
      <pageMargins left="0" right="0" top="0" bottom="0" header="0" footer="0"/>
      <pageSetup scale="65" orientation="landscape" r:id="rId2"/>
    </customSheetView>
    <customSheetView guid="{77C6715E-78A8-45AF-BBE5-55C648F3FD39}" scale="85" showGridLines="0">
      <selection activeCell="A6" sqref="A6:F15"/>
      <pageMargins left="0" right="0" top="0" bottom="0" header="0" footer="0"/>
      <pageSetup scale="65" orientation="landscape" r:id="rId3"/>
    </customSheetView>
    <customSheetView guid="{C6EA2456-9077-41F6-8AD1-2B98609E6968}" scale="85" showGridLines="0" topLeftCell="A4">
      <selection activeCell="A26" sqref="A26"/>
      <pageMargins left="0" right="0" top="0" bottom="0" header="0" footer="0"/>
      <pageSetup scale="65" orientation="landscape" r:id="rId4"/>
    </customSheetView>
    <customSheetView guid="{36EED012-CDEF-4DC1-8A77-CC61E5DDA9AF}" scale="85" showGridLines="0">
      <selection activeCell="F22" sqref="F22"/>
      <pageMargins left="0" right="0" top="0" bottom="0" header="0" footer="0"/>
      <pageSetup scale="65" orientation="landscape" r:id="rId5"/>
    </customSheetView>
    <customSheetView guid="{6D779134-8889-443F-9ACA-8D735092180D}" scale="85" showGridLines="0">
      <selection activeCell="F23" sqref="F23"/>
      <pageMargins left="0" right="0" top="0" bottom="0" header="0" footer="0"/>
      <pageSetup scale="65" orientation="landscape" r:id="rId6"/>
    </customSheetView>
    <customSheetView guid="{DB8C7FDF-A076-429E-9C69-19F5346810D2}" scale="85" showGridLines="0">
      <selection activeCell="F14" sqref="F14"/>
      <pageMargins left="0" right="0" top="0" bottom="0" header="0" footer="0"/>
      <pageSetup scale="65" orientation="landscape"/>
    </customSheetView>
    <customSheetView guid="{4BAB3EE4-9C54-4B90-B433-C200B8083694}" scale="85" showGridLines="0">
      <selection activeCell="E16" sqref="E16"/>
      <pageMargins left="0" right="0" top="0" bottom="0" header="0" footer="0"/>
      <pageSetup scale="65" orientation="landscape"/>
    </customSheetView>
    <customSheetView guid="{A0571078-F8D9-4419-99DA-CC05A0A8884F}" scale="85" showGridLines="0" topLeftCell="A7">
      <selection activeCell="I24" sqref="I24"/>
      <pageMargins left="0" right="0" top="0" bottom="0" header="0" footer="0"/>
      <pageSetup scale="65" orientation="landscape"/>
    </customSheetView>
    <customSheetView guid="{23D6460C-E645-4432-B260-E5EED77E92F3}" scale="85" showGridLines="0">
      <selection activeCell="E16" sqref="E16"/>
      <pageMargins left="0" right="0" top="0" bottom="0" header="0" footer="0"/>
      <pageSetup scale="65" orientation="landscape"/>
    </customSheetView>
    <customSheetView guid="{CEA7FD87-719A-426A-B06E-9D4E99783EED}" scale="85" showGridLines="0">
      <selection activeCell="D9" sqref="D9:F9"/>
      <pageMargins left="0" right="0" top="0" bottom="0" header="0" footer="0"/>
      <pageSetup scale="65" orientation="landscape"/>
    </customSheetView>
    <customSheetView guid="{88931C49-9137-4FED-AEBA-55DC84EE773E}" scale="85" showGridLines="0">
      <selection activeCell="G12" sqref="G12"/>
      <pageMargins left="0" right="0" top="0" bottom="0" header="0" footer="0"/>
      <pageSetup scale="65" orientation="landscape"/>
    </customSheetView>
    <customSheetView guid="{D7835D66-B13D-4A90-85BF-DC3ACE120431}" scale="85" showGridLines="0">
      <selection activeCell="F14" sqref="F14"/>
      <pageMargins left="0" right="0" top="0" bottom="0" header="0" footer="0"/>
      <pageSetup scale="65" orientation="landscape"/>
    </customSheetView>
    <customSheetView guid="{93A7AE30-CF2C-4CF1-930B-9425B5F5817D}" scale="85" showGridLines="0">
      <selection activeCell="F14" sqref="F14"/>
      <pageMargins left="0" right="0" top="0" bottom="0" header="0" footer="0"/>
      <pageSetup scale="65" orientation="landscape"/>
    </customSheetView>
    <customSheetView guid="{C00304E5-BAC8-4C34-B3D2-AD7EACE0CB92}" scale="85" showGridLines="0">
      <selection activeCell="F14" sqref="F14"/>
      <pageMargins left="0" right="0" top="0" bottom="0" header="0" footer="0"/>
      <pageSetup scale="65" orientation="landscape"/>
    </customSheetView>
    <customSheetView guid="{B9C309E4-7299-4CD5-AAAB-CF9542D1540F}" scale="85" showGridLines="0">
      <selection activeCell="F14" sqref="F14"/>
      <pageMargins left="0" right="0" top="0" bottom="0" header="0" footer="0"/>
      <pageSetup scale="65" orientation="landscape"/>
    </customSheetView>
    <customSheetView guid="{3E9A2BAE-164D-47A0-8104-C7D4E0A4EAEF}" scale="85" showGridLines="0">
      <selection activeCell="E21" sqref="E21"/>
      <pageMargins left="0" right="0" top="0" bottom="0" header="0" footer="0"/>
      <pageSetup scale="65" orientation="landscape" r:id="rId7"/>
    </customSheetView>
    <customSheetView guid="{3DA74F3E-F145-470D-BDA0-4288A858AFDF}" scale="85" showGridLines="0">
      <selection activeCell="E21" sqref="E21"/>
      <pageMargins left="0" right="0" top="0" bottom="0" header="0" footer="0"/>
      <pageSetup scale="65" orientation="landscape" r:id="rId8"/>
    </customSheetView>
    <customSheetView guid="{8E2DF192-20FD-40DB-8385-493ED9B1C2BF}" scale="85" showGridLines="0" topLeftCell="A4">
      <selection activeCell="D25" sqref="D25"/>
      <pageMargins left="0" right="0" top="0" bottom="0" header="0" footer="0"/>
      <pageSetup scale="65" orientation="landscape" r:id="rId9"/>
    </customSheetView>
  </customSheetViews>
  <mergeCells count="7">
    <mergeCell ref="A1:F1"/>
    <mergeCell ref="A4:F4"/>
    <mergeCell ref="A5:A7"/>
    <mergeCell ref="B5:B7"/>
    <mergeCell ref="C5:C6"/>
    <mergeCell ref="E6:F6"/>
    <mergeCell ref="E5:F5"/>
  </mergeCells>
  <hyperlinks>
    <hyperlink ref="A3" location="MENU!A1" display="BACK TO MENU" xr:uid="{00000000-0004-0000-1100-000000000000}"/>
  </hyperlinks>
  <pageMargins left="0.7" right="0.7" top="0.75" bottom="0.75" header="0.3" footer="0.3"/>
  <pageSetup scale="65" orientation="landscape" r:id="rId10"/>
  <drawing r:id="rId11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zoomScale="85" zoomScaleNormal="85" workbookViewId="0">
      <selection activeCell="A21" sqref="A21:K21"/>
    </sheetView>
  </sheetViews>
  <sheetFormatPr defaultColWidth="9" defaultRowHeight="15"/>
  <cols>
    <col min="1" max="1" width="22.125" style="756" customWidth="1"/>
    <col min="2" max="2" width="15" style="756" customWidth="1"/>
    <col min="3" max="3" width="14.5" style="756" customWidth="1"/>
    <col min="4" max="5" width="19.625" style="756" customWidth="1"/>
    <col min="6" max="16384" width="9" style="756"/>
  </cols>
  <sheetData>
    <row r="1" spans="1:11" ht="15" customHeight="1">
      <c r="A1" s="994" t="s">
        <v>90</v>
      </c>
      <c r="B1" s="994"/>
      <c r="C1" s="994"/>
      <c r="D1" s="994"/>
      <c r="E1" s="994"/>
      <c r="F1" s="994"/>
      <c r="G1" s="994"/>
      <c r="H1" s="994"/>
      <c r="I1" s="994"/>
      <c r="J1" s="994"/>
      <c r="K1" s="994"/>
    </row>
    <row r="2" spans="1:11" ht="15" customHeight="1">
      <c r="A2" s="994"/>
      <c r="B2" s="994"/>
      <c r="C2" s="994"/>
      <c r="D2" s="994"/>
      <c r="E2" s="994"/>
      <c r="F2" s="994"/>
      <c r="G2" s="994"/>
      <c r="H2" s="994"/>
      <c r="I2" s="994"/>
      <c r="J2" s="994"/>
      <c r="K2" s="994"/>
    </row>
    <row r="3" spans="1:11" ht="15" customHeight="1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27.75" customHeight="1">
      <c r="A4" s="993" t="s">
        <v>426</v>
      </c>
      <c r="B4" s="993"/>
      <c r="C4" s="993"/>
      <c r="D4" s="993"/>
      <c r="E4" s="993"/>
      <c r="F4" s="993"/>
      <c r="G4" s="993"/>
      <c r="H4" s="993"/>
      <c r="I4" s="993"/>
      <c r="J4" s="993"/>
      <c r="K4" s="993"/>
    </row>
    <row r="5" spans="1:11">
      <c r="A5" s="741"/>
      <c r="B5" s="741"/>
      <c r="C5" s="743"/>
      <c r="D5" s="741"/>
      <c r="E5" s="741"/>
      <c r="F5" s="743"/>
      <c r="G5" s="743"/>
      <c r="H5" s="741"/>
    </row>
    <row r="6" spans="1:11" ht="18.75">
      <c r="A6" s="746" t="s">
        <v>70</v>
      </c>
      <c r="B6" s="742"/>
      <c r="C6" s="747"/>
      <c r="D6" s="742"/>
      <c r="E6" s="744" t="s">
        <v>71</v>
      </c>
      <c r="F6" s="745">
        <f>'CV2'!F5</f>
        <v>44105</v>
      </c>
      <c r="G6" s="747"/>
      <c r="H6" s="742"/>
    </row>
    <row r="7" spans="1:11" ht="15.75">
      <c r="A7" s="669"/>
      <c r="B7" s="669"/>
      <c r="C7" s="669"/>
      <c r="D7" s="669"/>
      <c r="E7" s="669"/>
      <c r="F7" s="669"/>
      <c r="G7" s="669"/>
      <c r="H7" s="669"/>
    </row>
    <row r="8" spans="1:11" ht="15.75">
      <c r="A8" s="29"/>
      <c r="B8" s="31"/>
      <c r="C8" s="31"/>
      <c r="D8" s="31"/>
      <c r="E8" s="31"/>
      <c r="F8" s="31"/>
      <c r="G8" s="31"/>
      <c r="H8" s="669"/>
    </row>
    <row r="9" spans="1:11" ht="19.5">
      <c r="A9" s="758"/>
      <c r="B9" s="758" t="s">
        <v>72</v>
      </c>
      <c r="C9" s="758"/>
      <c r="D9" s="758"/>
      <c r="E9" s="758"/>
      <c r="F9" s="758"/>
    </row>
    <row r="11" spans="1:11" ht="24.75" customHeight="1">
      <c r="A11" s="727"/>
      <c r="B11" s="987" t="s">
        <v>73</v>
      </c>
      <c r="C11" s="728" t="s">
        <v>2</v>
      </c>
      <c r="D11" s="735"/>
      <c r="E11" s="737" t="s">
        <v>74</v>
      </c>
    </row>
    <row r="12" spans="1:11" ht="24.75" customHeight="1">
      <c r="A12" s="731" t="s">
        <v>75</v>
      </c>
      <c r="B12" s="988"/>
      <c r="C12" s="732" t="s">
        <v>76</v>
      </c>
      <c r="D12" s="733" t="s">
        <v>17</v>
      </c>
      <c r="E12" s="733" t="s">
        <v>77</v>
      </c>
    </row>
    <row r="13" spans="1:11" ht="24.75" customHeight="1">
      <c r="A13" s="731"/>
      <c r="B13" s="988"/>
      <c r="C13" s="991" t="s">
        <v>26</v>
      </c>
      <c r="D13" s="738" t="s">
        <v>78</v>
      </c>
      <c r="E13" s="738" t="s">
        <v>79</v>
      </c>
    </row>
    <row r="14" spans="1:11" ht="24.75" customHeight="1">
      <c r="A14" s="733"/>
      <c r="B14" s="989"/>
      <c r="C14" s="992"/>
      <c r="D14" s="738" t="s">
        <v>80</v>
      </c>
      <c r="E14" s="738" t="s">
        <v>81</v>
      </c>
    </row>
    <row r="15" spans="1:11" ht="24.75" customHeight="1">
      <c r="A15" s="528" t="s">
        <v>407</v>
      </c>
      <c r="B15" s="757" t="s">
        <v>526</v>
      </c>
      <c r="C15" s="210">
        <v>45143</v>
      </c>
      <c r="D15" s="210">
        <v>44899</v>
      </c>
      <c r="E15" s="210">
        <v>44900</v>
      </c>
    </row>
    <row r="16" spans="1:11" ht="25.5" customHeight="1">
      <c r="A16" s="528" t="s">
        <v>525</v>
      </c>
      <c r="B16" s="757" t="s">
        <v>122</v>
      </c>
      <c r="C16" s="210">
        <f>C15+7</f>
        <v>45150</v>
      </c>
      <c r="D16" s="210">
        <f>C16+8</f>
        <v>45158</v>
      </c>
      <c r="E16" s="210">
        <f>C16+9</f>
        <v>45159</v>
      </c>
    </row>
    <row r="17" spans="1:11" ht="25.5" customHeight="1">
      <c r="A17" s="528" t="s">
        <v>555</v>
      </c>
      <c r="B17" s="757" t="s">
        <v>511</v>
      </c>
      <c r="C17" s="210">
        <f t="shared" ref="C17:C20" si="0">C16+7</f>
        <v>45157</v>
      </c>
      <c r="D17" s="210">
        <f>C17+8</f>
        <v>45165</v>
      </c>
      <c r="E17" s="210">
        <f>C17+9</f>
        <v>45166</v>
      </c>
    </row>
    <row r="18" spans="1:11" ht="25.5" customHeight="1">
      <c r="A18" s="528" t="s">
        <v>406</v>
      </c>
      <c r="B18" s="757" t="s">
        <v>556</v>
      </c>
      <c r="C18" s="210">
        <f t="shared" si="0"/>
        <v>45164</v>
      </c>
      <c r="D18" s="210">
        <f>C18+8</f>
        <v>45172</v>
      </c>
      <c r="E18" s="210">
        <f>C18+9</f>
        <v>45173</v>
      </c>
    </row>
    <row r="19" spans="1:11" ht="25.5" customHeight="1">
      <c r="A19" s="528" t="s">
        <v>407</v>
      </c>
      <c r="B19" s="757" t="s">
        <v>557</v>
      </c>
      <c r="C19" s="210">
        <f t="shared" si="0"/>
        <v>45171</v>
      </c>
      <c r="D19" s="210">
        <f>C19+8</f>
        <v>45179</v>
      </c>
      <c r="E19" s="210">
        <f>C19+9</f>
        <v>45180</v>
      </c>
    </row>
    <row r="20" spans="1:11" ht="25.5" customHeight="1">
      <c r="A20" s="528" t="s">
        <v>525</v>
      </c>
      <c r="B20" s="757" t="s">
        <v>558</v>
      </c>
      <c r="C20" s="210">
        <f t="shared" si="0"/>
        <v>45178</v>
      </c>
      <c r="D20" s="210">
        <f>C20+8</f>
        <v>45186</v>
      </c>
      <c r="E20" s="210">
        <f>C20+9</f>
        <v>45187</v>
      </c>
    </row>
    <row r="21" spans="1:11">
      <c r="A21" s="990" t="s">
        <v>83</v>
      </c>
      <c r="B21" s="990"/>
      <c r="C21" s="990"/>
      <c r="D21" s="990"/>
      <c r="E21" s="990"/>
      <c r="F21" s="990"/>
      <c r="G21" s="990"/>
      <c r="H21" s="990"/>
      <c r="I21" s="990"/>
      <c r="J21" s="990"/>
      <c r="K21" s="990"/>
    </row>
    <row r="23" spans="1:11" ht="15.75">
      <c r="A23" s="158" t="s">
        <v>84</v>
      </c>
    </row>
    <row r="24" spans="1:11" ht="15.75">
      <c r="A24" s="299" t="s">
        <v>85</v>
      </c>
      <c r="B24" s="299" t="s">
        <v>86</v>
      </c>
    </row>
    <row r="26" spans="1:11">
      <c r="A26" s="156" t="s">
        <v>87</v>
      </c>
      <c r="B26" s="741"/>
      <c r="C26" s="743"/>
    </row>
    <row r="27" spans="1:11" ht="15.75">
      <c r="A27" s="178" t="s">
        <v>65</v>
      </c>
      <c r="B27" s="278"/>
      <c r="C27" s="279"/>
    </row>
    <row r="28" spans="1:11" ht="15.75">
      <c r="A28" s="111" t="s">
        <v>0</v>
      </c>
      <c r="B28" s="280"/>
      <c r="C28" s="281"/>
    </row>
    <row r="29" spans="1:11" ht="15.75">
      <c r="A29" s="212" t="s">
        <v>88</v>
      </c>
      <c r="B29" s="121"/>
      <c r="C29" s="281"/>
    </row>
    <row r="30" spans="1:11" ht="15.75">
      <c r="A30" s="212" t="s">
        <v>67</v>
      </c>
      <c r="B30" s="121"/>
      <c r="C30" s="281"/>
    </row>
    <row r="31" spans="1:11" ht="15.75">
      <c r="A31" s="212" t="s">
        <v>68</v>
      </c>
      <c r="B31" s="751"/>
      <c r="C31" s="753"/>
    </row>
    <row r="32" spans="1:11" ht="15.75">
      <c r="A32" s="212" t="s">
        <v>89</v>
      </c>
      <c r="B32" s="751"/>
      <c r="C32" s="753"/>
    </row>
  </sheetData>
  <customSheetViews>
    <customSheetView guid="{035FD7B7-E407-47C6-82D2-F16A7036DEE3}" scale="85" showGridLines="0" topLeftCell="A7">
      <selection activeCell="B20" sqref="B20"/>
      <pageMargins left="0" right="0" top="0" bottom="0" header="0" footer="0"/>
      <pageSetup orientation="portrait"/>
    </customSheetView>
    <customSheetView guid="{D73C7D54-4891-4237-9750-225D2462AB34}" scale="85" showGridLines="0">
      <selection activeCell="E18" sqref="E18"/>
      <pageMargins left="0" right="0" top="0" bottom="0" header="0" footer="0"/>
      <pageSetup orientation="portrait"/>
    </customSheetView>
    <customSheetView guid="{77C6715E-78A8-45AF-BBE5-55C648F3FD39}" scale="85" showGridLines="0">
      <selection activeCell="C20" sqref="C20"/>
      <pageMargins left="0" right="0" top="0" bottom="0" header="0" footer="0"/>
      <pageSetup orientation="portrait" r:id="rId1"/>
    </customSheetView>
    <customSheetView guid="{C6EA2456-9077-41F6-8AD1-2B98609E6968}" scale="85" showGridLines="0">
      <selection activeCell="D21" sqref="D21"/>
      <pageMargins left="0" right="0" top="0" bottom="0" header="0" footer="0"/>
      <pageSetup orientation="portrait"/>
    </customSheetView>
    <customSheetView guid="{36EED012-CDEF-4DC1-8A77-CC61E5DDA9AF}" scale="85" showGridLines="0">
      <selection activeCell="E18" sqref="E18"/>
      <pageMargins left="0" right="0" top="0" bottom="0" header="0" footer="0"/>
      <pageSetup orientation="portrait"/>
    </customSheetView>
    <customSheetView guid="{6D779134-8889-443F-9ACA-8D735092180D}" scale="85" showGridLines="0">
      <selection activeCell="E23" sqref="E23"/>
      <pageMargins left="0" right="0" top="0" bottom="0" header="0" footer="0"/>
      <pageSetup orientation="portrait"/>
    </customSheetView>
    <customSheetView guid="{C00304E5-BAC8-4C34-B3D2-AD7EACE0CB92}" scale="85" showGridLines="0">
      <selection activeCell="L32" sqref="L32"/>
      <pageMargins left="0" right="0" top="0" bottom="0" header="0" footer="0"/>
    </customSheetView>
    <customSheetView guid="{B9C309E4-7299-4CD5-AAAB-CF9542D1540F}" scale="85" showGridLines="0">
      <selection activeCell="L32" sqref="L32"/>
      <pageMargins left="0" right="0" top="0" bottom="0" header="0" footer="0"/>
    </customSheetView>
    <customSheetView guid="{3E9A2BAE-164D-47A0-8104-C7D4E0A4EAEF}" scale="85" showGridLines="0" topLeftCell="A4">
      <selection activeCell="C42" sqref="C42"/>
      <pageMargins left="0" right="0" top="0" bottom="0" header="0" footer="0"/>
      <pageSetup orientation="portrait"/>
    </customSheetView>
    <customSheetView guid="{3DA74F3E-F145-470D-BDA0-4288A858AFDF}" scale="85" showGridLines="0" topLeftCell="A4">
      <selection activeCell="C42" sqref="C42"/>
      <pageMargins left="0" right="0" top="0" bottom="0" header="0" footer="0"/>
      <pageSetup orientation="portrait"/>
    </customSheetView>
    <customSheetView guid="{8E2DF192-20FD-40DB-8385-493ED9B1C2BF}" scale="85" showGridLines="0" topLeftCell="A4">
      <selection activeCell="C42" sqref="C42"/>
      <pageMargins left="0" right="0" top="0" bottom="0" header="0" footer="0"/>
      <pageSetup orientation="portrait"/>
    </customSheetView>
  </customSheetViews>
  <mergeCells count="5">
    <mergeCell ref="B11:B14"/>
    <mergeCell ref="A21:K21"/>
    <mergeCell ref="C13:C14"/>
    <mergeCell ref="A4:K4"/>
    <mergeCell ref="A1:K2"/>
  </mergeCells>
  <pageMargins left="0.7" right="0.7" top="0.75" bottom="0.75" header="0.3" footer="0.3"/>
  <pageSetup orientation="portrait" r:id="rId2"/>
  <drawing r:id="rId3"/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73"/>
  <sheetViews>
    <sheetView showGridLines="0" topLeftCell="A40" zoomScale="85" zoomScaleNormal="85" workbookViewId="0">
      <selection activeCell="H40" sqref="H40"/>
    </sheetView>
  </sheetViews>
  <sheetFormatPr defaultColWidth="8.875" defaultRowHeight="14.25"/>
  <cols>
    <col min="1" max="1" width="30.125" style="250" customWidth="1"/>
    <col min="2" max="2" width="11.75" style="250" customWidth="1"/>
    <col min="3" max="3" width="12.375" style="250" customWidth="1"/>
    <col min="4" max="4" width="13.375" style="250" customWidth="1"/>
    <col min="5" max="5" width="16.25" style="251" customWidth="1"/>
    <col min="6" max="6" width="30.5" style="251" customWidth="1"/>
    <col min="7" max="7" width="30" style="251" customWidth="1"/>
    <col min="8" max="8" width="18.25" style="250" customWidth="1"/>
    <col min="9" max="9" width="20.875" style="250" customWidth="1"/>
    <col min="10" max="10" width="13.5" style="250" customWidth="1"/>
    <col min="11" max="11" width="11.125" style="250" customWidth="1"/>
    <col min="12" max="16384" width="8.875" style="250"/>
  </cols>
  <sheetData>
    <row r="1" spans="1:12" ht="24.95" customHeight="1">
      <c r="A1" s="994" t="s">
        <v>0</v>
      </c>
      <c r="B1" s="994"/>
      <c r="C1" s="994"/>
      <c r="D1" s="994"/>
      <c r="E1" s="994"/>
      <c r="F1" s="994"/>
      <c r="G1" s="994"/>
      <c r="H1" s="994"/>
      <c r="I1" s="994"/>
      <c r="J1" s="282"/>
      <c r="K1" s="253"/>
    </row>
    <row r="2" spans="1:12" ht="24.95" customHeight="1">
      <c r="A2" s="994"/>
      <c r="B2" s="994"/>
      <c r="C2" s="994"/>
      <c r="D2" s="994"/>
      <c r="E2" s="994"/>
      <c r="F2" s="994"/>
      <c r="G2" s="994"/>
      <c r="H2" s="994"/>
      <c r="I2" s="994"/>
      <c r="J2" s="282"/>
      <c r="K2" s="253"/>
    </row>
    <row r="3" spans="1:12" ht="15" customHeight="1">
      <c r="A3" s="253"/>
      <c r="B3" s="253"/>
      <c r="C3" s="253"/>
      <c r="D3" s="254"/>
      <c r="E3" s="254"/>
      <c r="F3" s="254"/>
      <c r="G3" s="254"/>
      <c r="H3" s="254"/>
      <c r="I3" s="254"/>
      <c r="J3" s="254"/>
      <c r="K3" s="253"/>
    </row>
    <row r="4" spans="1:12" s="249" customFormat="1" ht="20.100000000000001" hidden="1" customHeight="1">
      <c r="B4" s="255"/>
      <c r="C4" s="255"/>
      <c r="D4" s="1063" t="s">
        <v>257</v>
      </c>
      <c r="E4" s="1063"/>
      <c r="F4" s="1063"/>
      <c r="G4" s="255"/>
      <c r="H4" s="255"/>
      <c r="I4" s="255"/>
      <c r="J4" s="255"/>
      <c r="K4" s="255"/>
    </row>
    <row r="5" spans="1:12" ht="15" hidden="1" customHeight="1">
      <c r="A5" s="256"/>
      <c r="B5" s="256"/>
      <c r="C5" s="256"/>
      <c r="D5" s="256"/>
      <c r="E5" s="657" t="s">
        <v>258</v>
      </c>
      <c r="F5" s="256"/>
      <c r="G5" s="257" t="s">
        <v>91</v>
      </c>
      <c r="H5" s="258" t="e">
        <f>'KTX1'!D5</f>
        <v>#REF!</v>
      </c>
      <c r="I5" s="256"/>
      <c r="K5" s="256"/>
    </row>
    <row r="6" spans="1:12" s="249" customFormat="1" ht="20.100000000000001" hidden="1" customHeight="1">
      <c r="A6" s="13" t="s">
        <v>70</v>
      </c>
      <c r="B6" s="259"/>
      <c r="C6" s="259"/>
      <c r="D6" s="260"/>
      <c r="E6" s="261"/>
      <c r="F6" s="262"/>
      <c r="G6" s="262"/>
      <c r="J6" s="249" t="s">
        <v>132</v>
      </c>
    </row>
    <row r="7" spans="1:12" s="131" customFormat="1" ht="15" hidden="1" customHeight="1">
      <c r="B7" s="263"/>
      <c r="C7" s="263"/>
      <c r="D7" s="250"/>
      <c r="E7" s="250"/>
      <c r="F7" s="250"/>
      <c r="G7" s="250"/>
      <c r="H7" s="250"/>
      <c r="I7" s="250"/>
      <c r="J7" s="250"/>
      <c r="K7" s="250"/>
    </row>
    <row r="8" spans="1:12" s="131" customFormat="1" ht="39.950000000000003" hidden="1" customHeight="1">
      <c r="A8" s="1065" t="s">
        <v>75</v>
      </c>
      <c r="B8" s="1067" t="s">
        <v>259</v>
      </c>
      <c r="C8" s="1068"/>
      <c r="D8" s="264" t="s">
        <v>222</v>
      </c>
      <c r="E8" s="265" t="s">
        <v>74</v>
      </c>
      <c r="F8" s="1073" t="s">
        <v>260</v>
      </c>
      <c r="G8" s="1071" t="s">
        <v>74</v>
      </c>
      <c r="H8" s="1072"/>
      <c r="I8" s="283"/>
    </row>
    <row r="9" spans="1:12" s="131" customFormat="1" ht="39.950000000000003" hidden="1" customHeight="1">
      <c r="A9" s="1066"/>
      <c r="B9" s="1069"/>
      <c r="C9" s="1070"/>
      <c r="D9" s="265" t="s">
        <v>6</v>
      </c>
      <c r="E9" s="266" t="s">
        <v>45</v>
      </c>
      <c r="F9" s="1074"/>
      <c r="G9" s="267" t="s">
        <v>45</v>
      </c>
      <c r="H9" s="268" t="s">
        <v>53</v>
      </c>
      <c r="I9" s="283"/>
      <c r="J9" s="1064"/>
      <c r="K9" s="1064"/>
      <c r="L9" s="1064"/>
    </row>
    <row r="10" spans="1:12" s="131" customFormat="1" ht="20.100000000000001" hidden="1" customHeight="1">
      <c r="A10" s="26"/>
      <c r="B10" s="1075" t="e">
        <f>'Port Klang West'!#REF!</f>
        <v>#REF!</v>
      </c>
      <c r="C10" s="1076"/>
      <c r="D10" s="22"/>
      <c r="E10" s="22"/>
      <c r="F10" s="273" t="s">
        <v>261</v>
      </c>
      <c r="G10" s="269">
        <v>44510</v>
      </c>
      <c r="H10" s="269">
        <f>G10+4</f>
        <v>44514</v>
      </c>
      <c r="I10" s="283" t="s">
        <v>262</v>
      </c>
    </row>
    <row r="11" spans="1:12" s="131" customFormat="1" ht="20.100000000000001" hidden="1" customHeight="1">
      <c r="A11" s="27" t="e">
        <f>'Port Klang West'!#REF!</f>
        <v>#REF!</v>
      </c>
      <c r="B11" s="1077"/>
      <c r="C11" s="1078"/>
      <c r="D11" s="28" t="e">
        <f>'Port Klang West'!#REF!</f>
        <v>#REF!</v>
      </c>
      <c r="E11" s="28" t="e">
        <f>D11+4</f>
        <v>#REF!</v>
      </c>
      <c r="F11" s="501" t="s">
        <v>158</v>
      </c>
      <c r="G11" s="270">
        <v>44503</v>
      </c>
      <c r="H11" s="270">
        <f>G11+4</f>
        <v>44507</v>
      </c>
      <c r="I11" s="283" t="s">
        <v>263</v>
      </c>
    </row>
    <row r="12" spans="1:12" s="131" customFormat="1" ht="20.100000000000001" hidden="1" customHeight="1">
      <c r="A12" s="24"/>
      <c r="B12" s="1077"/>
      <c r="C12" s="1078"/>
      <c r="D12" s="28"/>
      <c r="E12" s="25"/>
      <c r="F12" s="487" t="s">
        <v>158</v>
      </c>
      <c r="G12" s="271">
        <v>44506</v>
      </c>
      <c r="H12" s="271">
        <f>G12+4</f>
        <v>44510</v>
      </c>
      <c r="I12" s="283" t="s">
        <v>264</v>
      </c>
    </row>
    <row r="13" spans="1:12" s="131" customFormat="1" ht="20.100000000000001" hidden="1" customHeight="1">
      <c r="A13" s="26"/>
      <c r="B13" s="1075" t="e">
        <f>'Port Klang West'!#REF!</f>
        <v>#REF!</v>
      </c>
      <c r="C13" s="1076"/>
      <c r="D13" s="658"/>
      <c r="E13" s="22"/>
      <c r="F13" s="273" t="s">
        <v>158</v>
      </c>
      <c r="G13" s="269">
        <f>G10+7</f>
        <v>44517</v>
      </c>
      <c r="H13" s="269">
        <f>G13+4</f>
        <v>44521</v>
      </c>
      <c r="I13" s="283"/>
    </row>
    <row r="14" spans="1:12" s="131" customFormat="1" ht="20.100000000000001" hidden="1" customHeight="1">
      <c r="A14" s="27" t="e">
        <f>'Port Klang West'!#REF!</f>
        <v>#REF!</v>
      </c>
      <c r="B14" s="1077"/>
      <c r="C14" s="1078"/>
      <c r="D14" s="28" t="e">
        <f t="shared" ref="D14:E14" si="0">D11+7</f>
        <v>#REF!</v>
      </c>
      <c r="E14" s="28" t="e">
        <f t="shared" si="0"/>
        <v>#REF!</v>
      </c>
      <c r="F14" s="501" t="s">
        <v>158</v>
      </c>
      <c r="G14" s="270">
        <f t="shared" ref="G14:G27" si="1">G11+7</f>
        <v>44510</v>
      </c>
      <c r="H14" s="270">
        <f>H11+7</f>
        <v>44514</v>
      </c>
      <c r="I14" s="283"/>
    </row>
    <row r="15" spans="1:12" s="131" customFormat="1" ht="20.100000000000001" hidden="1" customHeight="1">
      <c r="A15" s="24"/>
      <c r="B15" s="1077"/>
      <c r="C15" s="1078"/>
      <c r="D15" s="25"/>
      <c r="E15" s="25"/>
      <c r="F15" s="487" t="s">
        <v>158</v>
      </c>
      <c r="G15" s="271">
        <f t="shared" si="1"/>
        <v>44513</v>
      </c>
      <c r="H15" s="271">
        <f>H12+7</f>
        <v>44517</v>
      </c>
      <c r="I15" s="283"/>
    </row>
    <row r="16" spans="1:12" s="131" customFormat="1" ht="20.100000000000001" hidden="1" customHeight="1">
      <c r="A16" s="26"/>
      <c r="B16" s="1075" t="e">
        <f>'Port Klang West'!#REF!</f>
        <v>#REF!</v>
      </c>
      <c r="C16" s="1076"/>
      <c r="D16" s="22"/>
      <c r="E16" s="22"/>
      <c r="F16" s="273" t="s">
        <v>158</v>
      </c>
      <c r="G16" s="269">
        <f>G13+7</f>
        <v>44524</v>
      </c>
      <c r="H16" s="269">
        <f>G16+4</f>
        <v>44528</v>
      </c>
      <c r="I16" s="283"/>
    </row>
    <row r="17" spans="1:9" s="131" customFormat="1" ht="20.100000000000001" hidden="1" customHeight="1">
      <c r="A17" s="27" t="e">
        <f>'Port Klang West'!#REF!</f>
        <v>#REF!</v>
      </c>
      <c r="B17" s="1077"/>
      <c r="C17" s="1078"/>
      <c r="D17" s="28" t="e">
        <f>D14+7</f>
        <v>#REF!</v>
      </c>
      <c r="E17" s="28" t="e">
        <f t="shared" ref="E17" si="2">E14+7</f>
        <v>#REF!</v>
      </c>
      <c r="F17" s="501" t="s">
        <v>158</v>
      </c>
      <c r="G17" s="270">
        <f t="shared" si="1"/>
        <v>44517</v>
      </c>
      <c r="H17" s="270">
        <f>H14+7</f>
        <v>44521</v>
      </c>
      <c r="I17" s="283"/>
    </row>
    <row r="18" spans="1:9" s="131" customFormat="1" ht="20.100000000000001" hidden="1" customHeight="1">
      <c r="A18" s="24"/>
      <c r="B18" s="1079"/>
      <c r="C18" s="1080"/>
      <c r="D18" s="25"/>
      <c r="E18" s="25"/>
      <c r="F18" s="487" t="s">
        <v>158</v>
      </c>
      <c r="G18" s="271">
        <f t="shared" si="1"/>
        <v>44520</v>
      </c>
      <c r="H18" s="271">
        <f>H15+7</f>
        <v>44524</v>
      </c>
      <c r="I18" s="283"/>
    </row>
    <row r="19" spans="1:9" s="131" customFormat="1" ht="20.100000000000001" hidden="1" customHeight="1">
      <c r="A19" s="27"/>
      <c r="B19" s="1075" t="e">
        <f>'Port Klang West'!#REF!</f>
        <v>#REF!</v>
      </c>
      <c r="C19" s="1076"/>
      <c r="D19" s="22"/>
      <c r="E19" s="22"/>
      <c r="F19" s="273" t="s">
        <v>158</v>
      </c>
      <c r="G19" s="269">
        <f>G16+7</f>
        <v>44531</v>
      </c>
      <c r="H19" s="269">
        <f>G19+4</f>
        <v>44535</v>
      </c>
      <c r="I19" s="283"/>
    </row>
    <row r="20" spans="1:9" s="131" customFormat="1" ht="20.100000000000001" hidden="1" customHeight="1">
      <c r="A20" s="27" t="e">
        <f>'Port Klang West'!#REF!</f>
        <v>#REF!</v>
      </c>
      <c r="B20" s="1077"/>
      <c r="C20" s="1078"/>
      <c r="D20" s="28" t="e">
        <f>D17+7</f>
        <v>#REF!</v>
      </c>
      <c r="E20" s="28" t="e">
        <f t="shared" ref="E20" si="3">E17+7</f>
        <v>#REF!</v>
      </c>
      <c r="F20" s="501" t="s">
        <v>158</v>
      </c>
      <c r="G20" s="270">
        <f t="shared" si="1"/>
        <v>44524</v>
      </c>
      <c r="H20" s="270">
        <f>H17+7</f>
        <v>44528</v>
      </c>
      <c r="I20" s="283"/>
    </row>
    <row r="21" spans="1:9" s="131" customFormat="1" ht="20.100000000000001" hidden="1" customHeight="1">
      <c r="A21" s="27"/>
      <c r="B21" s="1079"/>
      <c r="C21" s="1080"/>
      <c r="D21" s="25"/>
      <c r="E21" s="25"/>
      <c r="F21" s="487" t="s">
        <v>158</v>
      </c>
      <c r="G21" s="271">
        <f t="shared" si="1"/>
        <v>44527</v>
      </c>
      <c r="H21" s="271">
        <f>H18+7</f>
        <v>44531</v>
      </c>
      <c r="I21" s="283"/>
    </row>
    <row r="22" spans="1:9" s="131" customFormat="1" ht="20.100000000000001" hidden="1" customHeight="1">
      <c r="A22" s="26"/>
      <c r="B22" s="1075" t="e">
        <f>'Port Klang West'!#REF!</f>
        <v>#REF!</v>
      </c>
      <c r="C22" s="1076"/>
      <c r="D22" s="22"/>
      <c r="E22" s="22"/>
      <c r="F22" s="273" t="s">
        <v>158</v>
      </c>
      <c r="G22" s="269">
        <f>G19+7</f>
        <v>44538</v>
      </c>
      <c r="H22" s="269">
        <f>G22+4</f>
        <v>44542</v>
      </c>
      <c r="I22" s="283"/>
    </row>
    <row r="23" spans="1:9" s="131" customFormat="1" ht="20.100000000000001" hidden="1" customHeight="1">
      <c r="A23" s="27" t="e">
        <f>'Port Klang West'!#REF!</f>
        <v>#REF!</v>
      </c>
      <c r="B23" s="1077"/>
      <c r="C23" s="1078"/>
      <c r="D23" s="28" t="e">
        <f>D20+7</f>
        <v>#REF!</v>
      </c>
      <c r="E23" s="28" t="e">
        <f t="shared" ref="E23" si="4">E20+7</f>
        <v>#REF!</v>
      </c>
      <c r="F23" s="501" t="s">
        <v>158</v>
      </c>
      <c r="G23" s="270">
        <f t="shared" si="1"/>
        <v>44531</v>
      </c>
      <c r="H23" s="270">
        <f>H20+7</f>
        <v>44535</v>
      </c>
      <c r="I23" s="283"/>
    </row>
    <row r="24" spans="1:9" s="131" customFormat="1" ht="20.100000000000001" hidden="1" customHeight="1">
      <c r="A24" s="24"/>
      <c r="B24" s="1079"/>
      <c r="C24" s="1080"/>
      <c r="D24" s="25"/>
      <c r="E24" s="25"/>
      <c r="F24" s="487" t="s">
        <v>158</v>
      </c>
      <c r="G24" s="271">
        <f t="shared" si="1"/>
        <v>44534</v>
      </c>
      <c r="H24" s="271">
        <f>H21+7</f>
        <v>44538</v>
      </c>
      <c r="I24" s="283"/>
    </row>
    <row r="25" spans="1:9" s="131" customFormat="1" ht="20.100000000000001" hidden="1" customHeight="1">
      <c r="A25" s="26"/>
      <c r="B25" s="1077" t="e">
        <f>'Port Klang West'!#REF!</f>
        <v>#REF!</v>
      </c>
      <c r="C25" s="1078"/>
      <c r="D25" s="22"/>
      <c r="E25" s="22"/>
      <c r="F25" s="273" t="s">
        <v>158</v>
      </c>
      <c r="G25" s="269">
        <f>G22+7</f>
        <v>44545</v>
      </c>
      <c r="H25" s="269">
        <f>G25+4</f>
        <v>44549</v>
      </c>
      <c r="I25" s="283"/>
    </row>
    <row r="26" spans="1:9" s="131" customFormat="1" ht="20.100000000000001" hidden="1" customHeight="1">
      <c r="A26" s="27" t="e">
        <f>'Port Klang West'!#REF!</f>
        <v>#REF!</v>
      </c>
      <c r="B26" s="1077"/>
      <c r="C26" s="1078"/>
      <c r="D26" s="28" t="e">
        <f>D23+7</f>
        <v>#REF!</v>
      </c>
      <c r="E26" s="28" t="e">
        <f t="shared" ref="E26" si="5">E23+7</f>
        <v>#REF!</v>
      </c>
      <c r="F26" s="501" t="s">
        <v>158</v>
      </c>
      <c r="G26" s="270">
        <f t="shared" si="1"/>
        <v>44538</v>
      </c>
      <c r="H26" s="270">
        <f>H23+7</f>
        <v>44542</v>
      </c>
      <c r="I26" s="283"/>
    </row>
    <row r="27" spans="1:9" s="131" customFormat="1" ht="20.100000000000001" hidden="1" customHeight="1">
      <c r="A27" s="24"/>
      <c r="B27" s="1081"/>
      <c r="C27" s="1082"/>
      <c r="D27" s="25"/>
      <c r="E27" s="25"/>
      <c r="F27" s="487" t="s">
        <v>158</v>
      </c>
      <c r="G27" s="271">
        <f t="shared" si="1"/>
        <v>44541</v>
      </c>
      <c r="H27" s="271">
        <f>H24+7</f>
        <v>44545</v>
      </c>
      <c r="I27" s="283"/>
    </row>
    <row r="28" spans="1:9" s="131" customFormat="1" ht="15" hidden="1" customHeight="1">
      <c r="E28" s="205" t="s">
        <v>87</v>
      </c>
      <c r="F28" s="174"/>
      <c r="G28" s="174"/>
    </row>
    <row r="29" spans="1:9" s="131" customFormat="1" ht="15" hidden="1" customHeight="1">
      <c r="A29" s="158" t="s">
        <v>84</v>
      </c>
      <c r="B29" s="159"/>
      <c r="C29" s="159"/>
      <c r="D29" s="159"/>
      <c r="E29" s="161"/>
    </row>
    <row r="30" spans="1:9" s="131" customFormat="1" ht="15" hidden="1" customHeight="1">
      <c r="A30" s="162" t="s">
        <v>167</v>
      </c>
      <c r="B30" s="272"/>
      <c r="C30" s="272"/>
      <c r="D30" s="162" t="s">
        <v>265</v>
      </c>
      <c r="E30" s="164"/>
    </row>
    <row r="31" spans="1:9" s="131" customFormat="1" ht="15" hidden="1" customHeight="1">
      <c r="A31" s="212"/>
      <c r="B31" s="163"/>
      <c r="C31" s="163"/>
      <c r="D31" s="212"/>
      <c r="E31" s="164"/>
    </row>
    <row r="32" spans="1:9" s="131" customFormat="1" ht="28.5" hidden="1" customHeight="1">
      <c r="A32" s="212"/>
      <c r="B32" s="163"/>
      <c r="C32" s="163"/>
      <c r="D32" s="1063"/>
      <c r="E32" s="1063"/>
      <c r="F32" s="1063"/>
    </row>
    <row r="33" spans="1:10" s="131" customFormat="1" ht="15" customHeight="1">
      <c r="A33" s="212"/>
      <c r="B33" s="163"/>
      <c r="C33" s="163"/>
      <c r="D33" s="1063" t="s">
        <v>266</v>
      </c>
      <c r="E33" s="1063"/>
      <c r="F33" s="1063"/>
    </row>
    <row r="34" spans="1:10" s="131" customFormat="1" ht="15" customHeight="1">
      <c r="A34" s="212"/>
      <c r="B34" s="163"/>
      <c r="C34" s="163"/>
      <c r="D34" s="656"/>
      <c r="E34" s="657"/>
    </row>
    <row r="35" spans="1:10" s="131" customFormat="1" ht="15" customHeight="1">
      <c r="A35" s="212"/>
      <c r="B35" s="163"/>
      <c r="C35" s="163"/>
      <c r="D35" s="212"/>
      <c r="E35" s="164"/>
    </row>
    <row r="36" spans="1:10" s="131" customFormat="1" ht="21" customHeight="1">
      <c r="A36" s="1048" t="s">
        <v>75</v>
      </c>
      <c r="B36" s="1048" t="s">
        <v>103</v>
      </c>
      <c r="C36" s="1049" t="s">
        <v>327</v>
      </c>
      <c r="D36" s="1049"/>
      <c r="E36" s="1049"/>
      <c r="F36" s="778" t="s">
        <v>74</v>
      </c>
      <c r="G36" s="1049" t="s">
        <v>260</v>
      </c>
      <c r="H36" s="1049" t="s">
        <v>267</v>
      </c>
      <c r="I36" s="1049" t="s">
        <v>268</v>
      </c>
      <c r="J36" s="283"/>
    </row>
    <row r="37" spans="1:10" s="131" customFormat="1" ht="21" customHeight="1">
      <c r="A37" s="1048"/>
      <c r="B37" s="1048"/>
      <c r="C37" s="1049"/>
      <c r="D37" s="1049"/>
      <c r="E37" s="1049"/>
      <c r="F37" s="778" t="s">
        <v>42</v>
      </c>
      <c r="G37" s="1049"/>
      <c r="H37" s="1049"/>
      <c r="I37" s="1049"/>
      <c r="J37" s="283"/>
    </row>
    <row r="38" spans="1:10" s="131" customFormat="1" ht="23.25" customHeight="1">
      <c r="A38" s="926"/>
      <c r="B38" s="927"/>
      <c r="C38" s="928"/>
      <c r="D38" s="929"/>
      <c r="E38" s="929"/>
      <c r="F38" s="930"/>
      <c r="G38" s="842"/>
      <c r="H38" s="843"/>
      <c r="I38" s="843"/>
      <c r="J38" s="284"/>
    </row>
    <row r="39" spans="1:10" s="131" customFormat="1" ht="23.25" customHeight="1">
      <c r="A39" s="844" t="str">
        <f>THAILAND!A9</f>
        <v>CAPE FAWLEY</v>
      </c>
      <c r="B39" s="845" t="str">
        <f>THAILAND!B9</f>
        <v>103S</v>
      </c>
      <c r="C39" s="846" t="s">
        <v>271</v>
      </c>
      <c r="D39" s="846">
        <f>THAILAND!C9</f>
        <v>45144</v>
      </c>
      <c r="E39" s="846" t="s">
        <v>6</v>
      </c>
      <c r="F39" s="846">
        <f>D39+2</f>
        <v>45146</v>
      </c>
      <c r="G39" s="847" t="s">
        <v>597</v>
      </c>
      <c r="H39" s="848">
        <v>45152</v>
      </c>
      <c r="I39" s="848">
        <f>H39+5</f>
        <v>45157</v>
      </c>
      <c r="J39" s="847" t="s">
        <v>262</v>
      </c>
    </row>
    <row r="40" spans="1:10" s="131" customFormat="1" ht="23.25" customHeight="1">
      <c r="A40" s="849" t="s">
        <v>123</v>
      </c>
      <c r="B40" s="850"/>
      <c r="C40" s="851" t="s">
        <v>271</v>
      </c>
      <c r="D40" s="851">
        <v>45145</v>
      </c>
      <c r="E40" s="851" t="s">
        <v>16</v>
      </c>
      <c r="F40" s="851">
        <f>D40+2</f>
        <v>45147</v>
      </c>
      <c r="G40" s="947" t="s">
        <v>599</v>
      </c>
      <c r="H40" s="948">
        <v>45148</v>
      </c>
      <c r="I40" s="948">
        <f>H40+4</f>
        <v>45152</v>
      </c>
      <c r="J40" s="947" t="s">
        <v>504</v>
      </c>
    </row>
    <row r="41" spans="1:10" s="131" customFormat="1" ht="23.25" customHeight="1">
      <c r="A41" s="775" t="str">
        <f>'Jakarta (Direct)'!A8</f>
        <v>CSCL LIMA</v>
      </c>
      <c r="B41" s="776" t="str">
        <f>'Jakarta (Direct)'!B8</f>
        <v>163S</v>
      </c>
      <c r="C41" s="777" t="s">
        <v>271</v>
      </c>
      <c r="D41" s="777">
        <f>'Jakarta (Direct)'!C8</f>
        <v>45145</v>
      </c>
      <c r="E41" s="777" t="s">
        <v>16</v>
      </c>
      <c r="F41" s="777">
        <f>D41+2</f>
        <v>45147</v>
      </c>
      <c r="G41" s="852" t="s">
        <v>603</v>
      </c>
      <c r="H41" s="853">
        <v>45152</v>
      </c>
      <c r="I41" s="853">
        <f>H41+4</f>
        <v>45156</v>
      </c>
      <c r="J41" s="852" t="s">
        <v>264</v>
      </c>
    </row>
    <row r="42" spans="1:10" s="131" customFormat="1" ht="23.25" customHeight="1">
      <c r="A42" s="926"/>
      <c r="B42" s="927"/>
      <c r="C42" s="928"/>
      <c r="D42" s="929"/>
      <c r="E42" s="929"/>
      <c r="F42" s="930"/>
      <c r="G42" s="842"/>
      <c r="H42" s="843"/>
      <c r="I42" s="843"/>
      <c r="J42" s="283"/>
    </row>
    <row r="43" spans="1:10" s="131" customFormat="1" ht="23.25" customHeight="1">
      <c r="A43" s="844" t="str">
        <f>THAILAND!A10</f>
        <v>SAN LORENZO</v>
      </c>
      <c r="B43" s="845" t="str">
        <f>THAILAND!B10</f>
        <v>238S</v>
      </c>
      <c r="C43" s="846" t="s">
        <v>271</v>
      </c>
      <c r="D43" s="846">
        <f t="shared" ref="D43:D57" si="6">D39+7</f>
        <v>45151</v>
      </c>
      <c r="E43" s="846" t="s">
        <v>6</v>
      </c>
      <c r="F43" s="846">
        <f>F39+7</f>
        <v>45153</v>
      </c>
      <c r="G43" s="847" t="s">
        <v>598</v>
      </c>
      <c r="H43" s="848">
        <f>H39+7</f>
        <v>45159</v>
      </c>
      <c r="I43" s="848">
        <f>H43+5</f>
        <v>45164</v>
      </c>
      <c r="J43" s="283"/>
    </row>
    <row r="44" spans="1:10" s="131" customFormat="1" ht="23.25" customHeight="1">
      <c r="A44" s="849" t="s">
        <v>123</v>
      </c>
      <c r="B44" s="850"/>
      <c r="C44" s="851" t="s">
        <v>271</v>
      </c>
      <c r="D44" s="851">
        <f>D40+7</f>
        <v>45152</v>
      </c>
      <c r="E44" s="851" t="s">
        <v>16</v>
      </c>
      <c r="F44" s="851">
        <f>D44+2</f>
        <v>45154</v>
      </c>
      <c r="G44" s="947" t="s">
        <v>600</v>
      </c>
      <c r="H44" s="947">
        <f>H40+7</f>
        <v>45155</v>
      </c>
      <c r="I44" s="948">
        <f>H44+4</f>
        <v>45159</v>
      </c>
      <c r="J44" s="283"/>
    </row>
    <row r="45" spans="1:10" s="131" customFormat="1" ht="23.25" customHeight="1">
      <c r="A45" s="775" t="str">
        <f>'Jakarta (Direct)'!A9</f>
        <v>SINAR SUNDA</v>
      </c>
      <c r="B45" s="776" t="str">
        <f>'Jakarta (Direct)'!B9</f>
        <v>146S</v>
      </c>
      <c r="C45" s="777" t="s">
        <v>271</v>
      </c>
      <c r="D45" s="777">
        <f t="shared" si="6"/>
        <v>45152</v>
      </c>
      <c r="E45" s="777" t="s">
        <v>16</v>
      </c>
      <c r="F45" s="777">
        <f>F41+7</f>
        <v>45154</v>
      </c>
      <c r="G45" s="852" t="s">
        <v>604</v>
      </c>
      <c r="H45" s="853">
        <f>H41+7</f>
        <v>45159</v>
      </c>
      <c r="I45" s="853">
        <f>H45+4</f>
        <v>45163</v>
      </c>
      <c r="J45" s="283"/>
    </row>
    <row r="46" spans="1:10" s="131" customFormat="1" ht="23.25" customHeight="1">
      <c r="A46" s="926"/>
      <c r="B46" s="927"/>
      <c r="C46" s="928"/>
      <c r="D46" s="929"/>
      <c r="E46" s="929"/>
      <c r="F46" s="930"/>
      <c r="G46" s="842"/>
      <c r="H46" s="843"/>
      <c r="I46" s="843"/>
      <c r="J46" s="283"/>
    </row>
    <row r="47" spans="1:10" s="131" customFormat="1" ht="23.25" customHeight="1">
      <c r="A47" s="844" t="str">
        <f>THAILAND!A11</f>
        <v>CAPE FAWLEY</v>
      </c>
      <c r="B47" s="845" t="str">
        <f>THAILAND!B11</f>
        <v>104S</v>
      </c>
      <c r="C47" s="846" t="s">
        <v>271</v>
      </c>
      <c r="D47" s="846">
        <f t="shared" si="6"/>
        <v>45158</v>
      </c>
      <c r="E47" s="846" t="s">
        <v>6</v>
      </c>
      <c r="F47" s="846">
        <f t="shared" ref="F47" si="7">F43+7</f>
        <v>45160</v>
      </c>
      <c r="G47" s="847" t="s">
        <v>158</v>
      </c>
      <c r="H47" s="848">
        <f>H43+7</f>
        <v>45166</v>
      </c>
      <c r="I47" s="848">
        <f>H47+5</f>
        <v>45171</v>
      </c>
      <c r="J47" s="283"/>
    </row>
    <row r="48" spans="1:10" s="131" customFormat="1" ht="23.25" customHeight="1">
      <c r="A48" s="849" t="s">
        <v>123</v>
      </c>
      <c r="B48" s="850"/>
      <c r="C48" s="851" t="s">
        <v>271</v>
      </c>
      <c r="D48" s="851">
        <f>D44+7</f>
        <v>45159</v>
      </c>
      <c r="E48" s="851" t="s">
        <v>16</v>
      </c>
      <c r="F48" s="851">
        <f>D48+2</f>
        <v>45161</v>
      </c>
      <c r="G48" s="947" t="s">
        <v>601</v>
      </c>
      <c r="H48" s="947">
        <f>H44+7</f>
        <v>45162</v>
      </c>
      <c r="I48" s="948">
        <f>H48+4</f>
        <v>45166</v>
      </c>
      <c r="J48" s="283"/>
    </row>
    <row r="49" spans="1:10" s="131" customFormat="1" ht="23.25" customHeight="1">
      <c r="A49" s="775" t="str">
        <f>'Jakarta (Direct)'!A10</f>
        <v>CSCL LIMA</v>
      </c>
      <c r="B49" s="776" t="str">
        <f>'Jakarta (Direct)'!B10</f>
        <v>164S</v>
      </c>
      <c r="C49" s="777" t="s">
        <v>271</v>
      </c>
      <c r="D49" s="777">
        <f t="shared" si="6"/>
        <v>45159</v>
      </c>
      <c r="E49" s="777" t="s">
        <v>16</v>
      </c>
      <c r="F49" s="777">
        <f>F45+7</f>
        <v>45161</v>
      </c>
      <c r="G49" s="852" t="s">
        <v>158</v>
      </c>
      <c r="H49" s="853">
        <f>H45+7</f>
        <v>45166</v>
      </c>
      <c r="I49" s="853">
        <f>H49+4</f>
        <v>45170</v>
      </c>
      <c r="J49" s="283"/>
    </row>
    <row r="50" spans="1:10" s="131" customFormat="1" ht="23.25" customHeight="1">
      <c r="A50" s="926"/>
      <c r="B50" s="927"/>
      <c r="C50" s="928"/>
      <c r="D50" s="929"/>
      <c r="E50" s="929"/>
      <c r="F50" s="930"/>
      <c r="G50" s="842"/>
      <c r="H50" s="843"/>
      <c r="I50" s="843"/>
      <c r="J50" s="283"/>
    </row>
    <row r="51" spans="1:10" s="131" customFormat="1" ht="23.25" customHeight="1">
      <c r="A51" s="844" t="str">
        <f>THAILAND!A12</f>
        <v>SAN LORENZO</v>
      </c>
      <c r="B51" s="845" t="str">
        <f>THAILAND!B12</f>
        <v>239S</v>
      </c>
      <c r="C51" s="846" t="s">
        <v>271</v>
      </c>
      <c r="D51" s="846">
        <f t="shared" si="6"/>
        <v>45165</v>
      </c>
      <c r="E51" s="846" t="s">
        <v>6</v>
      </c>
      <c r="F51" s="846">
        <f>F47+7</f>
        <v>45167</v>
      </c>
      <c r="G51" s="847" t="s">
        <v>158</v>
      </c>
      <c r="H51" s="848">
        <f>H47+7</f>
        <v>45173</v>
      </c>
      <c r="I51" s="848">
        <f>H51+5</f>
        <v>45178</v>
      </c>
      <c r="J51" s="283"/>
    </row>
    <row r="52" spans="1:10" s="131" customFormat="1" ht="23.25" customHeight="1">
      <c r="A52" s="849" t="s">
        <v>123</v>
      </c>
      <c r="B52" s="850"/>
      <c r="C52" s="851" t="s">
        <v>271</v>
      </c>
      <c r="D52" s="851">
        <f>D48+7</f>
        <v>45166</v>
      </c>
      <c r="E52" s="851" t="s">
        <v>16</v>
      </c>
      <c r="F52" s="851">
        <f>D52+2</f>
        <v>45168</v>
      </c>
      <c r="G52" s="947" t="s">
        <v>602</v>
      </c>
      <c r="H52" s="947">
        <f>H48+7</f>
        <v>45169</v>
      </c>
      <c r="I52" s="948">
        <f>H52+4</f>
        <v>45173</v>
      </c>
      <c r="J52" s="283"/>
    </row>
    <row r="53" spans="1:10" s="131" customFormat="1" ht="23.25" customHeight="1">
      <c r="A53" s="775" t="str">
        <f>'Jakarta (Direct)'!A11</f>
        <v>SINAR SUNDA</v>
      </c>
      <c r="B53" s="776" t="str">
        <f>'Jakarta (Direct)'!B11</f>
        <v>147S</v>
      </c>
      <c r="C53" s="777" t="s">
        <v>271</v>
      </c>
      <c r="D53" s="777">
        <f t="shared" si="6"/>
        <v>45166</v>
      </c>
      <c r="E53" s="777" t="s">
        <v>16</v>
      </c>
      <c r="F53" s="777">
        <f>F49+7</f>
        <v>45168</v>
      </c>
      <c r="G53" s="852" t="s">
        <v>605</v>
      </c>
      <c r="H53" s="853">
        <f>H49+7</f>
        <v>45173</v>
      </c>
      <c r="I53" s="853">
        <f>H53+4</f>
        <v>45177</v>
      </c>
      <c r="J53" s="283"/>
    </row>
    <row r="54" spans="1:10" s="131" customFormat="1" ht="23.25" customHeight="1">
      <c r="A54" s="926"/>
      <c r="B54" s="927"/>
      <c r="C54" s="928"/>
      <c r="D54" s="929"/>
      <c r="E54" s="929"/>
      <c r="F54" s="930"/>
      <c r="G54" s="842"/>
      <c r="H54" s="843"/>
      <c r="I54" s="843"/>
      <c r="J54" s="283"/>
    </row>
    <row r="55" spans="1:10" s="131" customFormat="1" ht="23.25" customHeight="1">
      <c r="A55" s="844" t="str">
        <f>THAILAND!A13</f>
        <v>CAPE FAWLEY</v>
      </c>
      <c r="B55" s="845" t="str">
        <f>THAILAND!B13</f>
        <v>105S</v>
      </c>
      <c r="C55" s="846" t="s">
        <v>271</v>
      </c>
      <c r="D55" s="846">
        <f t="shared" si="6"/>
        <v>45172</v>
      </c>
      <c r="E55" s="846" t="s">
        <v>6</v>
      </c>
      <c r="F55" s="846">
        <f>F51+7</f>
        <v>45174</v>
      </c>
      <c r="G55" s="847" t="s">
        <v>158</v>
      </c>
      <c r="H55" s="848">
        <f>H51+7</f>
        <v>45180</v>
      </c>
      <c r="I55" s="848">
        <f>H55+5</f>
        <v>45185</v>
      </c>
      <c r="J55" s="283"/>
    </row>
    <row r="56" spans="1:10" s="131" customFormat="1" ht="23.25" customHeight="1">
      <c r="A56" s="849" t="s">
        <v>123</v>
      </c>
      <c r="B56" s="850"/>
      <c r="C56" s="851" t="s">
        <v>271</v>
      </c>
      <c r="D56" s="851">
        <f>D52+7</f>
        <v>45173</v>
      </c>
      <c r="E56" s="851" t="s">
        <v>16</v>
      </c>
      <c r="F56" s="851">
        <f>D56+2</f>
        <v>45175</v>
      </c>
      <c r="G56" s="947" t="s">
        <v>158</v>
      </c>
      <c r="H56" s="947">
        <f>H52+7</f>
        <v>45176</v>
      </c>
      <c r="I56" s="948">
        <f>H56+4</f>
        <v>45180</v>
      </c>
      <c r="J56" s="283"/>
    </row>
    <row r="57" spans="1:10" s="131" customFormat="1" ht="23.25" customHeight="1">
      <c r="A57" s="775" t="str">
        <f>'Jakarta (Direct)'!A12</f>
        <v>CSCL LIMA</v>
      </c>
      <c r="B57" s="776" t="str">
        <f>'Jakarta (Direct)'!B12</f>
        <v>165S</v>
      </c>
      <c r="C57" s="777" t="s">
        <v>271</v>
      </c>
      <c r="D57" s="777">
        <f t="shared" si="6"/>
        <v>45173</v>
      </c>
      <c r="E57" s="777" t="s">
        <v>16</v>
      </c>
      <c r="F57" s="777">
        <f>F53+7</f>
        <v>45175</v>
      </c>
      <c r="G57" s="852" t="s">
        <v>158</v>
      </c>
      <c r="H57" s="853">
        <f>H53+7</f>
        <v>45180</v>
      </c>
      <c r="I57" s="853">
        <f>H57+4</f>
        <v>45184</v>
      </c>
      <c r="J57" s="283"/>
    </row>
    <row r="58" spans="1:10" s="131" customFormat="1" ht="23.25" customHeight="1">
      <c r="A58" s="400"/>
      <c r="B58" s="401"/>
      <c r="C58" s="79"/>
      <c r="D58" s="79"/>
      <c r="E58" s="79"/>
      <c r="F58" s="79"/>
      <c r="G58" s="687"/>
      <c r="H58" s="275"/>
      <c r="I58" s="275"/>
      <c r="J58" s="283"/>
    </row>
    <row r="59" spans="1:10" s="131" customFormat="1" ht="23.25" customHeight="1">
      <c r="A59" s="400"/>
      <c r="B59" s="401"/>
      <c r="C59" s="79"/>
      <c r="D59" s="79"/>
      <c r="E59" s="79"/>
      <c r="F59" s="79"/>
      <c r="G59" s="687"/>
      <c r="H59" s="275"/>
      <c r="I59" s="275"/>
      <c r="J59" s="283"/>
    </row>
    <row r="60" spans="1:10" s="131" customFormat="1" ht="23.25" customHeight="1">
      <c r="A60" s="400"/>
      <c r="B60" s="401"/>
      <c r="C60" s="79"/>
      <c r="D60" s="79"/>
      <c r="E60" s="79"/>
      <c r="F60" s="79"/>
      <c r="G60" s="687"/>
      <c r="H60" s="275"/>
      <c r="I60" s="275"/>
      <c r="J60" s="283"/>
    </row>
    <row r="61" spans="1:10" s="131" customFormat="1" ht="15" customHeight="1">
      <c r="A61" s="31"/>
      <c r="B61" s="274"/>
      <c r="C61" s="31"/>
      <c r="D61" s="31"/>
      <c r="E61" s="31"/>
      <c r="F61" s="275"/>
      <c r="G61" s="275"/>
    </row>
    <row r="62" spans="1:10" s="131" customFormat="1" ht="15" customHeight="1">
      <c r="A62" s="5" t="s">
        <v>243</v>
      </c>
      <c r="B62" s="5"/>
      <c r="C62" s="205" t="s">
        <v>87</v>
      </c>
      <c r="D62" s="35"/>
      <c r="E62" s="5"/>
      <c r="F62" s="5"/>
      <c r="G62" s="5"/>
      <c r="H62" s="1058"/>
      <c r="I62" s="1058"/>
    </row>
    <row r="63" spans="1:10" s="131" customFormat="1" ht="15" customHeight="1">
      <c r="A63" s="226" t="s">
        <v>255</v>
      </c>
      <c r="B63" s="226"/>
      <c r="C63" s="61"/>
      <c r="D63" s="62"/>
      <c r="E63" s="62"/>
      <c r="F63" s="63"/>
      <c r="G63" s="63"/>
      <c r="H63" s="1058"/>
      <c r="I63" s="1058"/>
    </row>
    <row r="64" spans="1:10" s="131" customFormat="1" ht="15" customHeight="1">
      <c r="A64" s="66" t="s">
        <v>244</v>
      </c>
      <c r="B64" s="229"/>
      <c r="C64" s="230"/>
      <c r="D64" s="231"/>
      <c r="E64" s="231"/>
      <c r="F64" s="228"/>
      <c r="G64" s="228"/>
      <c r="H64" s="63"/>
      <c r="I64" s="63"/>
    </row>
    <row r="65" spans="1:15" s="131" customFormat="1" ht="15" customHeight="1">
      <c r="A65" s="72" t="s">
        <v>273</v>
      </c>
      <c r="B65" s="229"/>
      <c r="C65" s="230"/>
      <c r="D65" s="231"/>
      <c r="E65" s="231"/>
      <c r="F65" s="228"/>
      <c r="G65" s="228"/>
      <c r="H65" s="63"/>
      <c r="I65" s="63"/>
    </row>
    <row r="66" spans="1:15" s="131" customFormat="1" ht="15" customHeight="1">
      <c r="A66" s="77" t="s">
        <v>274</v>
      </c>
      <c r="B66" s="227"/>
      <c r="C66" s="99"/>
      <c r="D66" s="100"/>
      <c r="E66" s="101"/>
      <c r="F66" s="101"/>
      <c r="G66" s="102"/>
      <c r="H66" s="5"/>
      <c r="I66" s="5"/>
    </row>
    <row r="67" spans="1:15" s="131" customFormat="1" ht="15" customHeight="1">
      <c r="A67" s="77"/>
      <c r="B67" s="276"/>
      <c r="C67" s="276"/>
      <c r="D67" s="277"/>
      <c r="E67" s="164"/>
    </row>
    <row r="68" spans="1:15" s="131" customFormat="1" ht="15" customHeight="1">
      <c r="A68" s="178" t="s">
        <v>65</v>
      </c>
      <c r="B68" s="217"/>
      <c r="C68" s="217"/>
      <c r="D68" s="278"/>
      <c r="E68" s="279"/>
      <c r="M68" s="250"/>
      <c r="N68" s="250"/>
      <c r="O68" s="250"/>
    </row>
    <row r="69" spans="1:15" s="131" customFormat="1" ht="15" customHeight="1">
      <c r="A69" s="111" t="s">
        <v>0</v>
      </c>
      <c r="B69" s="218"/>
      <c r="C69" s="219"/>
      <c r="D69" s="280"/>
      <c r="E69" s="281"/>
      <c r="M69" s="250"/>
      <c r="N69" s="250"/>
      <c r="O69" s="250"/>
    </row>
    <row r="70" spans="1:15" s="131" customFormat="1" ht="15" customHeight="1">
      <c r="A70" s="285" t="s">
        <v>88</v>
      </c>
      <c r="B70" s="285"/>
      <c r="C70" s="285"/>
      <c r="D70" s="285"/>
      <c r="E70" s="285"/>
      <c r="F70" s="161"/>
      <c r="G70" s="161"/>
      <c r="M70" s="250"/>
      <c r="N70" s="250"/>
      <c r="O70" s="250"/>
    </row>
    <row r="71" spans="1:15" s="131" customFormat="1" ht="15" customHeight="1">
      <c r="A71" s="285" t="s">
        <v>67</v>
      </c>
      <c r="B71" s="285"/>
      <c r="C71" s="285"/>
      <c r="D71" s="285"/>
      <c r="E71" s="285"/>
      <c r="F71" s="161"/>
      <c r="G71" s="161"/>
      <c r="M71" s="250"/>
      <c r="N71" s="250"/>
      <c r="O71" s="250"/>
    </row>
    <row r="72" spans="1:15" s="131" customFormat="1" ht="15" customHeight="1">
      <c r="A72" s="212" t="s">
        <v>68</v>
      </c>
      <c r="B72" s="285"/>
      <c r="C72" s="285"/>
      <c r="D72" s="285"/>
      <c r="E72" s="285"/>
      <c r="F72" s="161"/>
      <c r="G72" s="161"/>
      <c r="M72" s="250"/>
      <c r="N72" s="250"/>
      <c r="O72" s="250"/>
    </row>
    <row r="73" spans="1:15" s="131" customFormat="1" ht="15" customHeight="1">
      <c r="A73" s="117" t="s">
        <v>89</v>
      </c>
      <c r="B73" s="285"/>
      <c r="C73" s="285"/>
      <c r="D73" s="285"/>
      <c r="E73" s="285"/>
      <c r="F73" s="161"/>
      <c r="G73" s="161"/>
      <c r="M73" s="250"/>
      <c r="N73" s="250"/>
      <c r="O73" s="250"/>
    </row>
  </sheetData>
  <customSheetViews>
    <customSheetView guid="{035FD7B7-E407-47C6-82D2-F16A7036DEE3}" scale="85" showGridLines="0" topLeftCell="A46">
      <selection activeCell="D53" sqref="D53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D73C7D54-4891-4237-9750-225D2462AB34}" scale="85" showGridLines="0" topLeftCell="A46">
      <selection activeCell="B61" sqref="B61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77C6715E-78A8-45AF-BBE5-55C648F3FD39}" scale="85" showGridLines="0" topLeftCell="A55">
      <selection activeCell="H55" sqref="H55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 r:id="rId1"/>
    </customSheetView>
    <customSheetView guid="{C6EA2456-9077-41F6-8AD1-2B98609E6968}" scale="85" showGridLines="0" topLeftCell="A16">
      <selection activeCell="A38" sqref="A38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36EED012-CDEF-4DC1-8A77-CC61E5DDA9AF}" scale="85" showGridLines="0">
      <selection activeCell="G62" sqref="G62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6D779134-8889-443F-9ACA-8D735092180D}" scale="85" showGridLines="0">
      <selection activeCell="G47" sqref="G47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DB8C7FDF-A076-429E-9C69-19F5346810D2}" scale="85" showGridLines="0">
      <selection activeCell="A44" sqref="A44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4BAB3EE4-9C54-4B90-B433-C200B8083694}" scale="85" showGridLines="0">
      <selection activeCell="G21" sqref="G21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A0571078-F8D9-4419-99DA-CC05A0A8884F}" scale="85" showPageBreaks="1" showGridLines="0" printArea="1">
      <selection activeCell="A10" sqref="A10:IV10"/>
      <colBreaks count="2" manualBreakCount="2"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23D6460C-E645-4432-B260-E5EED77E92F3}" scale="85" showGridLines="0" topLeftCell="A45">
      <selection activeCell="A47" sqref="A47:B47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CEA7FD87-719A-426A-B06E-9D4E99783EED}" scale="85" showPageBreaks="1" showGridLines="0" topLeftCell="A31">
      <selection activeCell="A47" sqref="A47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88931C49-9137-4FED-AEBA-55DC84EE773E}" scale="85" showGridLines="0">
      <selection activeCell="I37" sqref="I37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D7835D66-B13D-4A90-85BF-DC3ACE120431}" scale="85" showGridLines="0">
      <selection activeCell="F17" sqref="F17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93A7AE30-CF2C-4CF1-930B-9425B5F5817D}" scale="85" showGridLines="0">
      <selection activeCell="G24" sqref="G24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C00304E5-BAC8-4C34-B3D2-AD7EACE0CB92}" scale="85" showGridLines="0">
      <selection activeCell="F17" sqref="F17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B9C309E4-7299-4CD5-AAAB-CF9542D1540F}" scale="85" showGridLines="0">
      <selection activeCell="G24" sqref="G24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3E9A2BAE-164D-47A0-8104-C7D4E0A4EAEF}" scale="85" showGridLines="0">
      <selection activeCell="H43" sqref="H43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3DA74F3E-F145-470D-BDA0-4288A858AFDF}" scale="85" showGridLines="0" topLeftCell="A40">
      <selection activeCell="E60" sqref="E60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  <customSheetView guid="{8E2DF192-20FD-40DB-8385-493ED9B1C2BF}" scale="85" showGridLines="0" topLeftCell="A28">
      <selection activeCell="G59" sqref="G59"/>
      <colBreaks count="3" manualBreakCount="3">
        <brk id="7" max="67" man="1"/>
        <brk id="8" max="61" man="1"/>
        <brk id="9" max="32" man="1"/>
      </colBreaks>
      <pageMargins left="0" right="0" top="0" bottom="0" header="0" footer="0"/>
      <pageSetup scale="54" orientation="portrait"/>
    </customSheetView>
  </customSheetViews>
  <mergeCells count="22">
    <mergeCell ref="J9:L9"/>
    <mergeCell ref="D32:F32"/>
    <mergeCell ref="A8:A9"/>
    <mergeCell ref="A1:I2"/>
    <mergeCell ref="B8:C9"/>
    <mergeCell ref="D4:F4"/>
    <mergeCell ref="G8:H8"/>
    <mergeCell ref="F8:F9"/>
    <mergeCell ref="B10:C12"/>
    <mergeCell ref="B13:C15"/>
    <mergeCell ref="B16:C18"/>
    <mergeCell ref="B19:C21"/>
    <mergeCell ref="B22:C24"/>
    <mergeCell ref="B25:C27"/>
    <mergeCell ref="D33:F33"/>
    <mergeCell ref="C36:E37"/>
    <mergeCell ref="H62:I63"/>
    <mergeCell ref="A36:A37"/>
    <mergeCell ref="G36:G37"/>
    <mergeCell ref="H36:H37"/>
    <mergeCell ref="I36:I37"/>
    <mergeCell ref="B36:B37"/>
  </mergeCells>
  <hyperlinks>
    <hyperlink ref="A6" location="MENU!A1" display="BACK TO MENU" xr:uid="{00000000-0004-0000-1200-000000000000}"/>
  </hyperlinks>
  <pageMargins left="0.7" right="0.7" top="0.75" bottom="0.75" header="0.3" footer="0.3"/>
  <pageSetup scale="54" orientation="portrait" r:id="rId2"/>
  <colBreaks count="3" manualBreakCount="3">
    <brk id="7" max="67" man="1"/>
    <brk id="8" max="61" man="1"/>
    <brk id="9" max="32" man="1"/>
  </colBreaks>
  <drawing r:id="rId3"/>
  <legacy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>
      <selection activeCell="D10" sqref="D10"/>
    </sheetView>
  </sheetViews>
  <sheetFormatPr defaultRowHeight="15"/>
  <sheetData/>
  <customSheetViews>
    <customSheetView guid="{035FD7B7-E407-47C6-82D2-F16A7036DEE3}" state="hidden">
      <selection activeCell="D10" sqref="D10"/>
      <pageMargins left="0" right="0" top="0" bottom="0" header="0" footer="0"/>
    </customSheetView>
    <customSheetView guid="{D73C7D54-4891-4237-9750-225D2462AB34}" state="hidden">
      <selection activeCell="D10" sqref="D10"/>
      <pageMargins left="0" right="0" top="0" bottom="0" header="0" footer="0"/>
    </customSheetView>
    <customSheetView guid="{77C6715E-78A8-45AF-BBE5-55C648F3FD39}" state="hidden">
      <selection activeCell="D10" sqref="D10"/>
      <pageMargins left="0" right="0" top="0" bottom="0" header="0" footer="0"/>
    </customSheetView>
    <customSheetView guid="{C6EA2456-9077-41F6-8AD1-2B98609E6968}" state="hidden">
      <selection activeCell="D10" sqref="D10"/>
      <pageMargins left="0" right="0" top="0" bottom="0" header="0" footer="0"/>
    </customSheetView>
    <customSheetView guid="{36EED012-CDEF-4DC1-8A77-CC61E5DDA9AF}" state="hidden">
      <selection activeCell="D10" sqref="D10"/>
      <pageMargins left="0" right="0" top="0" bottom="0" header="0" footer="0"/>
    </customSheetView>
    <customSheetView guid="{6D779134-8889-443F-9ACA-8D735092180D}" state="hidden">
      <selection activeCell="D10" sqref="D10"/>
      <pageMargins left="0" right="0" top="0" bottom="0" header="0" footer="0"/>
    </customSheetView>
    <customSheetView guid="{3E9A2BAE-164D-47A0-8104-C7D4E0A4EAEF}" state="hidden">
      <selection activeCell="D10" sqref="D10"/>
      <pageMargins left="0" right="0" top="0" bottom="0" header="0" footer="0"/>
    </customSheetView>
    <customSheetView guid="{3DA74F3E-F145-470D-BDA0-4288A858AFDF}" state="hidden">
      <selection activeCell="D10" sqref="D10"/>
      <pageMargins left="0" right="0" top="0" bottom="0" header="0" footer="0"/>
    </customSheetView>
    <customSheetView guid="{8E2DF192-20FD-40DB-8385-493ED9B1C2BF}" state="hidden">
      <selection activeCell="D10" sqref="D10"/>
      <pageMargins left="0" right="0" top="0" bottom="0" header="0" footer="0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8"/>
  <sheetViews>
    <sheetView showGridLines="0" topLeftCell="A31" zoomScale="85" zoomScaleNormal="85" workbookViewId="0">
      <selection activeCell="H11" sqref="H11"/>
    </sheetView>
  </sheetViews>
  <sheetFormatPr defaultColWidth="8.875" defaultRowHeight="12.75"/>
  <cols>
    <col min="1" max="1" width="29.125" style="134" customWidth="1"/>
    <col min="2" max="2" width="10.25" style="134" customWidth="1"/>
    <col min="3" max="3" width="9.625" style="135" customWidth="1"/>
    <col min="4" max="4" width="10.625" style="35" customWidth="1"/>
    <col min="5" max="5" width="14.125" style="35" customWidth="1"/>
    <col min="6" max="6" width="15.125" style="5" customWidth="1"/>
    <col min="7" max="7" width="25.625" style="5" bestFit="1" customWidth="1"/>
    <col min="8" max="8" width="18.5" style="5" customWidth="1"/>
    <col min="9" max="10" width="19.875" style="5" customWidth="1"/>
    <col min="11" max="16384" width="8.875" style="5"/>
  </cols>
  <sheetData>
    <row r="1" spans="1:14" ht="24.95" customHeight="1">
      <c r="A1" s="1053" t="s">
        <v>0</v>
      </c>
      <c r="B1" s="1053"/>
      <c r="C1" s="1053"/>
      <c r="D1" s="1053"/>
      <c r="E1" s="1053"/>
      <c r="F1" s="1053"/>
      <c r="G1" s="1053"/>
      <c r="H1" s="1053"/>
    </row>
    <row r="2" spans="1:14" s="127" customFormat="1" ht="24.95" customHeight="1">
      <c r="A2" s="1053"/>
      <c r="B2" s="1053"/>
      <c r="C2" s="1053"/>
      <c r="D2" s="1053"/>
      <c r="E2" s="1053"/>
      <c r="F2" s="1053"/>
      <c r="G2" s="1053"/>
      <c r="H2" s="1053"/>
    </row>
    <row r="3" spans="1:14" ht="20.100000000000001" customHeight="1">
      <c r="A3" s="1086" t="s">
        <v>275</v>
      </c>
      <c r="B3" s="1086"/>
      <c r="C3" s="1086"/>
      <c r="D3" s="1086"/>
      <c r="E3" s="1086"/>
      <c r="F3" s="1086"/>
      <c r="G3" s="1086"/>
      <c r="H3" s="1086"/>
    </row>
    <row r="4" spans="1:14" ht="27.75">
      <c r="A4" s="137"/>
      <c r="B4" s="232"/>
      <c r="C4" s="232"/>
      <c r="D4" s="232"/>
      <c r="E4" s="657"/>
      <c r="F4" s="232"/>
      <c r="G4" s="232"/>
      <c r="H4" s="232"/>
    </row>
    <row r="5" spans="1:14" ht="15">
      <c r="A5" s="13" t="s">
        <v>70</v>
      </c>
      <c r="B5" s="145"/>
      <c r="C5" s="146"/>
      <c r="D5" s="147"/>
      <c r="E5" s="147"/>
      <c r="F5" s="150"/>
      <c r="G5" s="233" t="s">
        <v>91</v>
      </c>
      <c r="H5" s="148" t="e">
        <f>'KTX1'!D5</f>
        <v>#REF!</v>
      </c>
    </row>
    <row r="6" spans="1:14" ht="18">
      <c r="A6" s="234"/>
      <c r="B6" s="138"/>
      <c r="C6" s="146"/>
      <c r="D6" s="147"/>
      <c r="E6" s="147"/>
      <c r="F6" s="188"/>
      <c r="G6" s="188"/>
    </row>
    <row r="7" spans="1:14" ht="24.95" customHeight="1">
      <c r="A7" s="1084" t="s">
        <v>75</v>
      </c>
      <c r="B7" s="235" t="s">
        <v>103</v>
      </c>
      <c r="C7" s="1035" t="s">
        <v>276</v>
      </c>
      <c r="D7" s="1087"/>
      <c r="E7" s="1088"/>
      <c r="F7" s="237" t="s">
        <v>74</v>
      </c>
      <c r="G7" s="1035" t="s">
        <v>260</v>
      </c>
      <c r="H7" s="238" t="s">
        <v>74</v>
      </c>
      <c r="I7" s="238" t="s">
        <v>74</v>
      </c>
      <c r="J7" s="238" t="s">
        <v>74</v>
      </c>
    </row>
    <row r="8" spans="1:14" ht="24.95" customHeight="1">
      <c r="A8" s="1084"/>
      <c r="B8" s="239" t="s">
        <v>269</v>
      </c>
      <c r="C8" s="1089" t="s">
        <v>76</v>
      </c>
      <c r="D8" s="1090"/>
      <c r="E8" s="1091"/>
      <c r="F8" s="240" t="s">
        <v>42</v>
      </c>
      <c r="G8" s="1085"/>
      <c r="H8" s="241" t="s">
        <v>251</v>
      </c>
      <c r="I8" s="240" t="s">
        <v>277</v>
      </c>
      <c r="J8" s="240" t="s">
        <v>278</v>
      </c>
    </row>
    <row r="9" spans="1:14" s="4" customFormat="1" ht="24.95" customHeight="1">
      <c r="A9" s="661" t="s">
        <v>158</v>
      </c>
      <c r="B9" s="36"/>
      <c r="C9" s="37" t="s">
        <v>270</v>
      </c>
      <c r="D9" s="478">
        <v>44708</v>
      </c>
      <c r="E9" s="479" t="s">
        <v>156</v>
      </c>
      <c r="F9" s="478">
        <v>44710</v>
      </c>
      <c r="G9" s="223"/>
      <c r="H9" s="223"/>
      <c r="I9" s="223"/>
      <c r="J9" s="223"/>
      <c r="M9" s="79"/>
      <c r="N9" s="79"/>
    </row>
    <row r="10" spans="1:14" s="4" customFormat="1" ht="24.95" customHeight="1">
      <c r="A10" s="659" t="s">
        <v>241</v>
      </c>
      <c r="B10" s="41">
        <v>74</v>
      </c>
      <c r="C10" s="42" t="s">
        <v>271</v>
      </c>
      <c r="D10" s="43">
        <v>44710</v>
      </c>
      <c r="E10" s="44" t="s">
        <v>6</v>
      </c>
      <c r="F10" s="43">
        <v>44712</v>
      </c>
      <c r="G10" s="480" t="s">
        <v>158</v>
      </c>
      <c r="H10" s="224">
        <v>44719</v>
      </c>
      <c r="I10" s="224">
        <f>H10+4</f>
        <v>44723</v>
      </c>
      <c r="J10" s="224">
        <f>H10+6</f>
        <v>44725</v>
      </c>
      <c r="K10" s="652"/>
      <c r="L10" s="653"/>
      <c r="M10" s="653"/>
      <c r="N10" s="79"/>
    </row>
    <row r="11" spans="1:14" s="4" customFormat="1" ht="24.95" customHeight="1">
      <c r="A11" s="47" t="s">
        <v>272</v>
      </c>
      <c r="B11" s="48" t="s">
        <v>367</v>
      </c>
      <c r="C11" s="49" t="s">
        <v>271</v>
      </c>
      <c r="D11" s="50">
        <v>44711</v>
      </c>
      <c r="E11" s="51" t="s">
        <v>16</v>
      </c>
      <c r="F11" s="50">
        <v>44713</v>
      </c>
      <c r="G11" s="224"/>
      <c r="H11" s="224"/>
      <c r="I11" s="224"/>
      <c r="J11" s="224"/>
      <c r="K11" s="248"/>
      <c r="M11" s="79"/>
      <c r="N11" s="79"/>
    </row>
    <row r="12" spans="1:14" s="4" customFormat="1" ht="24.95" customHeight="1">
      <c r="A12" s="52" t="s">
        <v>254</v>
      </c>
      <c r="B12" s="53" t="s">
        <v>368</v>
      </c>
      <c r="C12" s="54" t="s">
        <v>271</v>
      </c>
      <c r="D12" s="55">
        <v>44711</v>
      </c>
      <c r="E12" s="56" t="s">
        <v>16</v>
      </c>
      <c r="F12" s="55">
        <v>44713</v>
      </c>
      <c r="G12" s="225"/>
      <c r="H12" s="225"/>
      <c r="I12" s="225"/>
      <c r="J12" s="225"/>
      <c r="M12" s="79"/>
      <c r="N12" s="79"/>
    </row>
    <row r="13" spans="1:14" s="4" customFormat="1" ht="24.95" customHeight="1">
      <c r="A13" s="661" t="s">
        <v>158</v>
      </c>
      <c r="B13" s="36"/>
      <c r="C13" s="37" t="s">
        <v>270</v>
      </c>
      <c r="D13" s="38">
        <v>44715</v>
      </c>
      <c r="E13" s="39" t="s">
        <v>156</v>
      </c>
      <c r="F13" s="38">
        <v>44717</v>
      </c>
      <c r="G13" s="223"/>
      <c r="H13" s="223"/>
      <c r="I13" s="223"/>
      <c r="J13" s="223"/>
      <c r="M13" s="1083"/>
      <c r="N13" s="1083"/>
    </row>
    <row r="14" spans="1:14" s="4" customFormat="1" ht="24.95" customHeight="1">
      <c r="A14" s="659" t="s">
        <v>242</v>
      </c>
      <c r="B14" s="41" t="s">
        <v>365</v>
      </c>
      <c r="C14" s="42" t="s">
        <v>271</v>
      </c>
      <c r="D14" s="43">
        <v>44717</v>
      </c>
      <c r="E14" s="44" t="s">
        <v>6</v>
      </c>
      <c r="F14" s="43">
        <v>44719</v>
      </c>
      <c r="G14" s="480" t="s">
        <v>158</v>
      </c>
      <c r="H14" s="224">
        <f>H10+7</f>
        <v>44726</v>
      </c>
      <c r="I14" s="224">
        <f>I10+7</f>
        <v>44730</v>
      </c>
      <c r="J14" s="224">
        <f>J10+7</f>
        <v>44732</v>
      </c>
      <c r="K14" s="130"/>
      <c r="M14" s="79"/>
      <c r="N14" s="79"/>
    </row>
    <row r="15" spans="1:14" s="4" customFormat="1" ht="24.95" customHeight="1">
      <c r="A15" s="47" t="s">
        <v>272</v>
      </c>
      <c r="B15" s="48" t="s">
        <v>369</v>
      </c>
      <c r="C15" s="49" t="s">
        <v>271</v>
      </c>
      <c r="D15" s="50">
        <v>44718</v>
      </c>
      <c r="E15" s="51" t="s">
        <v>16</v>
      </c>
      <c r="F15" s="50">
        <v>44720</v>
      </c>
      <c r="G15" s="224"/>
      <c r="H15" s="224"/>
      <c r="I15" s="224"/>
      <c r="J15" s="224"/>
      <c r="K15" s="130"/>
      <c r="M15" s="79"/>
      <c r="N15" s="79"/>
    </row>
    <row r="16" spans="1:14" s="4" customFormat="1" ht="24.95" customHeight="1">
      <c r="A16" s="52" t="s">
        <v>253</v>
      </c>
      <c r="B16" s="53" t="s">
        <v>369</v>
      </c>
      <c r="C16" s="54" t="s">
        <v>271</v>
      </c>
      <c r="D16" s="55">
        <v>44718</v>
      </c>
      <c r="E16" s="56" t="s">
        <v>16</v>
      </c>
      <c r="F16" s="55">
        <v>44720</v>
      </c>
      <c r="G16" s="225"/>
      <c r="H16" s="225"/>
      <c r="I16" s="225"/>
      <c r="J16" s="225"/>
      <c r="M16" s="1083"/>
      <c r="N16" s="1083"/>
    </row>
    <row r="17" spans="1:14" s="4" customFormat="1" ht="24.95" customHeight="1">
      <c r="A17" s="661" t="s">
        <v>158</v>
      </c>
      <c r="B17" s="36"/>
      <c r="C17" s="37" t="s">
        <v>270</v>
      </c>
      <c r="D17" s="38">
        <v>44722</v>
      </c>
      <c r="E17" s="39" t="s">
        <v>156</v>
      </c>
      <c r="F17" s="38">
        <v>44724</v>
      </c>
      <c r="G17" s="223"/>
      <c r="H17" s="223"/>
      <c r="I17" s="223"/>
      <c r="J17" s="223"/>
      <c r="M17" s="79"/>
      <c r="N17" s="79"/>
    </row>
    <row r="18" spans="1:14" s="4" customFormat="1" ht="24.95" customHeight="1">
      <c r="A18" s="659" t="s">
        <v>241</v>
      </c>
      <c r="B18" s="41" t="s">
        <v>371</v>
      </c>
      <c r="C18" s="42" t="s">
        <v>271</v>
      </c>
      <c r="D18" s="43">
        <v>44724</v>
      </c>
      <c r="E18" s="44" t="s">
        <v>6</v>
      </c>
      <c r="F18" s="43">
        <v>44726</v>
      </c>
      <c r="G18" s="480" t="s">
        <v>158</v>
      </c>
      <c r="H18" s="224">
        <f t="shared" ref="H18:J18" si="0">H14+7</f>
        <v>44733</v>
      </c>
      <c r="I18" s="224">
        <f t="shared" si="0"/>
        <v>44737</v>
      </c>
      <c r="J18" s="224">
        <f t="shared" si="0"/>
        <v>44739</v>
      </c>
      <c r="K18" s="130"/>
      <c r="M18" s="1083"/>
      <c r="N18" s="1083"/>
    </row>
    <row r="19" spans="1:14" s="4" customFormat="1" ht="24.95" customHeight="1">
      <c r="A19" s="47" t="s">
        <v>272</v>
      </c>
      <c r="B19" s="48" t="s">
        <v>377</v>
      </c>
      <c r="C19" s="49" t="s">
        <v>271</v>
      </c>
      <c r="D19" s="50">
        <v>44725</v>
      </c>
      <c r="E19" s="51" t="s">
        <v>16</v>
      </c>
      <c r="F19" s="50">
        <v>44727</v>
      </c>
      <c r="G19" s="224"/>
      <c r="H19" s="224"/>
      <c r="I19" s="224"/>
      <c r="J19" s="224"/>
      <c r="K19" s="130"/>
      <c r="M19" s="79"/>
      <c r="N19" s="79"/>
    </row>
    <row r="20" spans="1:14" s="4" customFormat="1" ht="24.95" customHeight="1">
      <c r="A20" s="52" t="s">
        <v>254</v>
      </c>
      <c r="B20" s="53" t="s">
        <v>375</v>
      </c>
      <c r="C20" s="54" t="s">
        <v>271</v>
      </c>
      <c r="D20" s="55">
        <v>44725</v>
      </c>
      <c r="E20" s="56" t="s">
        <v>16</v>
      </c>
      <c r="F20" s="55">
        <v>44727</v>
      </c>
      <c r="G20" s="225"/>
      <c r="H20" s="225"/>
      <c r="I20" s="225"/>
      <c r="J20" s="225"/>
      <c r="M20" s="79"/>
      <c r="N20" s="79"/>
    </row>
    <row r="21" spans="1:14" s="4" customFormat="1" ht="24.95" customHeight="1">
      <c r="A21" s="483" t="s">
        <v>158</v>
      </c>
      <c r="B21" s="36"/>
      <c r="C21" s="37" t="s">
        <v>270</v>
      </c>
      <c r="D21" s="38">
        <v>44729</v>
      </c>
      <c r="E21" s="39" t="s">
        <v>156</v>
      </c>
      <c r="F21" s="38">
        <v>44731</v>
      </c>
      <c r="G21" s="223"/>
      <c r="H21" s="223"/>
      <c r="I21" s="223"/>
      <c r="J21" s="223"/>
      <c r="M21" s="79"/>
      <c r="N21" s="79"/>
    </row>
    <row r="22" spans="1:14" s="4" customFormat="1" ht="24.95" customHeight="1">
      <c r="A22" s="659" t="s">
        <v>242</v>
      </c>
      <c r="B22" s="41" t="s">
        <v>373</v>
      </c>
      <c r="C22" s="42" t="s">
        <v>271</v>
      </c>
      <c r="D22" s="43">
        <v>44731</v>
      </c>
      <c r="E22" s="44" t="s">
        <v>6</v>
      </c>
      <c r="F22" s="43">
        <v>44733</v>
      </c>
      <c r="G22" s="480" t="s">
        <v>158</v>
      </c>
      <c r="H22" s="224">
        <f t="shared" ref="H22:J22" si="1">H18+7</f>
        <v>44740</v>
      </c>
      <c r="I22" s="224">
        <f t="shared" si="1"/>
        <v>44744</v>
      </c>
      <c r="J22" s="224">
        <f t="shared" si="1"/>
        <v>44746</v>
      </c>
      <c r="M22" s="79"/>
      <c r="N22" s="79"/>
    </row>
    <row r="23" spans="1:14" s="4" customFormat="1" ht="24.95" customHeight="1">
      <c r="A23" s="47" t="s">
        <v>272</v>
      </c>
      <c r="B23" s="48" t="s">
        <v>378</v>
      </c>
      <c r="C23" s="49" t="s">
        <v>271</v>
      </c>
      <c r="D23" s="50">
        <v>44732</v>
      </c>
      <c r="E23" s="51" t="s">
        <v>16</v>
      </c>
      <c r="F23" s="50">
        <v>44734</v>
      </c>
      <c r="G23" s="224"/>
      <c r="H23" s="224"/>
      <c r="I23" s="224"/>
      <c r="J23" s="224"/>
      <c r="M23" s="79"/>
      <c r="N23" s="79"/>
    </row>
    <row r="24" spans="1:14" s="4" customFormat="1" ht="24.95" customHeight="1">
      <c r="A24" s="52" t="s">
        <v>253</v>
      </c>
      <c r="B24" s="53" t="s">
        <v>377</v>
      </c>
      <c r="C24" s="54" t="s">
        <v>271</v>
      </c>
      <c r="D24" s="55">
        <v>44732</v>
      </c>
      <c r="E24" s="56" t="s">
        <v>16</v>
      </c>
      <c r="F24" s="55">
        <v>44734</v>
      </c>
      <c r="G24" s="225"/>
      <c r="H24" s="225"/>
      <c r="I24" s="225"/>
      <c r="J24" s="225"/>
      <c r="M24" s="79"/>
      <c r="N24" s="79"/>
    </row>
    <row r="25" spans="1:14" s="4" customFormat="1" ht="24.95" customHeight="1">
      <c r="A25" s="661" t="s">
        <v>158</v>
      </c>
      <c r="B25" s="36"/>
      <c r="C25" s="37" t="s">
        <v>270</v>
      </c>
      <c r="D25" s="38">
        <v>44736</v>
      </c>
      <c r="E25" s="39" t="s">
        <v>156</v>
      </c>
      <c r="F25" s="38">
        <v>44738</v>
      </c>
      <c r="G25" s="223"/>
      <c r="H25" s="223"/>
      <c r="I25" s="223"/>
      <c r="J25" s="223"/>
      <c r="M25" s="79"/>
      <c r="N25" s="79"/>
    </row>
    <row r="26" spans="1:14" s="4" customFormat="1" ht="24.95" customHeight="1">
      <c r="A26" s="659" t="s">
        <v>241</v>
      </c>
      <c r="B26" s="41" t="s">
        <v>372</v>
      </c>
      <c r="C26" s="42" t="s">
        <v>271</v>
      </c>
      <c r="D26" s="43">
        <v>44738</v>
      </c>
      <c r="E26" s="44" t="s">
        <v>6</v>
      </c>
      <c r="F26" s="43">
        <v>44740</v>
      </c>
      <c r="G26" s="480" t="s">
        <v>158</v>
      </c>
      <c r="H26" s="224">
        <f t="shared" ref="H26:J26" si="2">H22+7</f>
        <v>44747</v>
      </c>
      <c r="I26" s="224">
        <f>I22+7</f>
        <v>44751</v>
      </c>
      <c r="J26" s="224">
        <f t="shared" si="2"/>
        <v>44753</v>
      </c>
      <c r="M26" s="79"/>
      <c r="N26" s="79"/>
    </row>
    <row r="27" spans="1:14" s="4" customFormat="1" ht="24.95" customHeight="1">
      <c r="A27" s="47" t="s">
        <v>272</v>
      </c>
      <c r="B27" s="48" t="s">
        <v>379</v>
      </c>
      <c r="C27" s="49" t="s">
        <v>271</v>
      </c>
      <c r="D27" s="50">
        <v>44739</v>
      </c>
      <c r="E27" s="51" t="s">
        <v>16</v>
      </c>
      <c r="F27" s="50">
        <v>44741</v>
      </c>
      <c r="G27" s="224"/>
      <c r="H27" s="224"/>
      <c r="I27" s="224"/>
      <c r="J27" s="224"/>
      <c r="M27" s="79"/>
      <c r="N27" s="79"/>
    </row>
    <row r="28" spans="1:14" s="4" customFormat="1" ht="24.95" customHeight="1">
      <c r="A28" s="52" t="s">
        <v>254</v>
      </c>
      <c r="B28" s="53" t="s">
        <v>376</v>
      </c>
      <c r="C28" s="54" t="s">
        <v>271</v>
      </c>
      <c r="D28" s="55">
        <v>44739</v>
      </c>
      <c r="E28" s="56" t="s">
        <v>16</v>
      </c>
      <c r="F28" s="55">
        <v>44741</v>
      </c>
      <c r="G28" s="225"/>
      <c r="H28" s="225"/>
      <c r="I28" s="225"/>
      <c r="J28" s="225"/>
      <c r="M28" s="79"/>
      <c r="N28" s="79"/>
    </row>
    <row r="29" spans="1:14" s="4" customFormat="1" ht="24.95" customHeight="1">
      <c r="A29" s="661" t="s">
        <v>158</v>
      </c>
      <c r="B29" s="36"/>
      <c r="C29" s="37" t="s">
        <v>270</v>
      </c>
      <c r="D29" s="38">
        <v>44743</v>
      </c>
      <c r="E29" s="39" t="s">
        <v>156</v>
      </c>
      <c r="F29" s="38">
        <v>44745</v>
      </c>
      <c r="G29" s="223"/>
      <c r="H29" s="223"/>
      <c r="I29" s="223"/>
      <c r="J29" s="223"/>
      <c r="M29" s="79"/>
      <c r="N29" s="79"/>
    </row>
    <row r="30" spans="1:14" ht="15.75">
      <c r="A30" s="659" t="s">
        <v>242</v>
      </c>
      <c r="B30" s="41" t="s">
        <v>374</v>
      </c>
      <c r="C30" s="42" t="s">
        <v>271</v>
      </c>
      <c r="D30" s="43">
        <v>44745</v>
      </c>
      <c r="E30" s="44" t="s">
        <v>6</v>
      </c>
      <c r="F30" s="43">
        <v>44747</v>
      </c>
      <c r="G30" s="480" t="s">
        <v>158</v>
      </c>
      <c r="H30" s="224">
        <f t="shared" ref="H30" si="3">H26+7</f>
        <v>44754</v>
      </c>
      <c r="I30" s="224">
        <f>I26+7</f>
        <v>44758</v>
      </c>
      <c r="J30" s="224">
        <f t="shared" ref="J30" si="4">J26+7</f>
        <v>44760</v>
      </c>
    </row>
    <row r="31" spans="1:14" ht="15.75">
      <c r="A31" s="47" t="s">
        <v>272</v>
      </c>
      <c r="B31" s="48" t="s">
        <v>380</v>
      </c>
      <c r="C31" s="49" t="s">
        <v>271</v>
      </c>
      <c r="D31" s="50">
        <v>44746</v>
      </c>
      <c r="E31" s="51" t="s">
        <v>16</v>
      </c>
      <c r="F31" s="50">
        <v>44748</v>
      </c>
      <c r="G31" s="224"/>
      <c r="H31" s="224"/>
      <c r="I31" s="224"/>
      <c r="J31" s="224"/>
    </row>
    <row r="32" spans="1:14" s="132" customFormat="1" ht="19.5" customHeight="1">
      <c r="A32" s="52" t="s">
        <v>253</v>
      </c>
      <c r="B32" s="53" t="s">
        <v>378</v>
      </c>
      <c r="C32" s="54" t="s">
        <v>271</v>
      </c>
      <c r="D32" s="55">
        <v>44746</v>
      </c>
      <c r="E32" s="56" t="s">
        <v>16</v>
      </c>
      <c r="F32" s="55">
        <v>44748</v>
      </c>
      <c r="G32" s="225"/>
      <c r="H32" s="225"/>
      <c r="I32" s="225"/>
      <c r="J32" s="225"/>
    </row>
    <row r="33" spans="1:10" ht="14.25" customHeight="1">
      <c r="A33" s="400"/>
      <c r="B33" s="401"/>
      <c r="C33" s="79"/>
      <c r="D33" s="79"/>
      <c r="E33" s="79"/>
      <c r="F33" s="79"/>
      <c r="G33" s="248"/>
      <c r="H33" s="248"/>
      <c r="I33" s="248"/>
      <c r="J33" s="248"/>
    </row>
    <row r="34" spans="1:10" ht="15.75" customHeight="1">
      <c r="A34" s="5"/>
      <c r="B34" s="5"/>
      <c r="C34" s="5"/>
      <c r="D34" s="5"/>
      <c r="E34" s="5"/>
      <c r="F34" s="205" t="s">
        <v>87</v>
      </c>
      <c r="G34" s="170"/>
    </row>
    <row r="35" spans="1:10" ht="15.75">
      <c r="A35" s="59" t="s">
        <v>255</v>
      </c>
      <c r="B35" s="59"/>
      <c r="C35" s="5"/>
      <c r="D35" s="216"/>
      <c r="E35" s="170"/>
    </row>
    <row r="36" spans="1:10" ht="16.5">
      <c r="A36" s="64" t="e">
        <f>'YANGON (AWPT)'!#REF!</f>
        <v>#REF!</v>
      </c>
      <c r="B36" s="242"/>
      <c r="C36" s="243"/>
      <c r="D36" s="244"/>
      <c r="E36" s="243"/>
      <c r="F36" s="243"/>
      <c r="G36" s="245"/>
      <c r="H36" s="132"/>
      <c r="I36" s="132"/>
      <c r="J36" s="132"/>
    </row>
    <row r="37" spans="1:10">
      <c r="A37" s="66" t="s">
        <v>244</v>
      </c>
      <c r="B37" s="5"/>
      <c r="C37" s="5"/>
      <c r="D37" s="5"/>
      <c r="E37" s="5"/>
      <c r="F37" s="205"/>
      <c r="G37" s="170"/>
    </row>
    <row r="38" spans="1:10">
      <c r="A38" s="72" t="s">
        <v>273</v>
      </c>
      <c r="B38" s="5"/>
      <c r="C38" s="5"/>
      <c r="D38" s="5"/>
      <c r="E38" s="5"/>
      <c r="F38" s="205"/>
      <c r="G38" s="170"/>
    </row>
    <row r="39" spans="1:10">
      <c r="A39" s="77" t="s">
        <v>274</v>
      </c>
      <c r="B39" s="5"/>
      <c r="C39" s="5"/>
      <c r="D39" s="5"/>
      <c r="E39" s="5"/>
      <c r="F39" s="205"/>
      <c r="G39" s="170"/>
    </row>
    <row r="40" spans="1:10" ht="16.5">
      <c r="A40" s="246"/>
      <c r="B40" s="5"/>
      <c r="C40" s="5"/>
      <c r="D40" s="5"/>
      <c r="E40" s="5"/>
      <c r="F40" s="205"/>
      <c r="G40" s="170"/>
    </row>
    <row r="41" spans="1:10" ht="15.75">
      <c r="A41" s="178" t="s">
        <v>65</v>
      </c>
      <c r="B41" s="217"/>
      <c r="C41" s="5"/>
      <c r="D41" s="5"/>
      <c r="E41" s="5"/>
    </row>
    <row r="42" spans="1:10" ht="15.75">
      <c r="A42" s="111" t="s">
        <v>0</v>
      </c>
      <c r="B42" s="218"/>
      <c r="C42" s="5"/>
      <c r="D42" s="5"/>
      <c r="E42" s="5"/>
    </row>
    <row r="43" spans="1:10" ht="18">
      <c r="A43" s="247" t="s">
        <v>88</v>
      </c>
      <c r="B43" s="35"/>
      <c r="C43" s="5"/>
      <c r="D43" s="5"/>
      <c r="E43" s="5"/>
    </row>
    <row r="44" spans="1:10" ht="18">
      <c r="A44" s="247" t="s">
        <v>67</v>
      </c>
      <c r="B44" s="35"/>
      <c r="C44" s="5"/>
      <c r="D44" s="5"/>
      <c r="E44" s="5"/>
    </row>
    <row r="45" spans="1:10" ht="18">
      <c r="A45" s="247" t="s">
        <v>68</v>
      </c>
      <c r="B45" s="35"/>
      <c r="C45" s="5"/>
      <c r="D45" s="5"/>
      <c r="E45" s="5"/>
    </row>
    <row r="46" spans="1:10" ht="18">
      <c r="A46" s="247" t="s">
        <v>89</v>
      </c>
      <c r="B46" s="35"/>
      <c r="C46" s="5"/>
      <c r="D46" s="5"/>
      <c r="E46" s="5"/>
    </row>
    <row r="47" spans="1:10">
      <c r="A47" s="35"/>
      <c r="B47" s="35"/>
      <c r="C47" s="5"/>
      <c r="D47" s="5"/>
      <c r="E47" s="5"/>
    </row>
    <row r="48" spans="1:10">
      <c r="A48" s="35"/>
      <c r="B48" s="35"/>
    </row>
  </sheetData>
  <customSheetViews>
    <customSheetView guid="{035FD7B7-E407-47C6-82D2-F16A7036DEE3}" scale="85" showGridLines="0" topLeftCell="A4">
      <selection activeCell="A10" sqref="A10"/>
      <pageMargins left="0" right="0" top="0" bottom="0" header="0" footer="0"/>
      <pageSetup scale="53" orientation="portrait"/>
    </customSheetView>
    <customSheetView guid="{D73C7D54-4891-4237-9750-225D2462AB34}" scale="85" showGridLines="0" topLeftCell="A7">
      <selection activeCell="A9" sqref="A9:E32"/>
      <pageMargins left="0" right="0" top="0" bottom="0" header="0" footer="0"/>
      <pageSetup scale="53" orientation="portrait"/>
    </customSheetView>
    <customSheetView guid="{77C6715E-78A8-45AF-BBE5-55C648F3FD39}" scale="85" showGridLines="0" topLeftCell="A7">
      <selection activeCell="H11" sqref="H11"/>
      <pageMargins left="0" right="0" top="0" bottom="0" header="0" footer="0"/>
      <pageSetup scale="53" orientation="portrait" r:id="rId1"/>
    </customSheetView>
    <customSheetView guid="{C6EA2456-9077-41F6-8AD1-2B98609E6968}" scale="85" showGridLines="0" topLeftCell="A7">
      <selection activeCell="A9" sqref="A9:E32"/>
      <pageMargins left="0" right="0" top="0" bottom="0" header="0" footer="0"/>
      <pageSetup scale="53" orientation="portrait"/>
    </customSheetView>
    <customSheetView guid="{36EED012-CDEF-4DC1-8A77-CC61E5DDA9AF}" scale="85" showGridLines="0">
      <selection activeCell="H24" sqref="H24"/>
      <pageMargins left="0" right="0" top="0" bottom="0" header="0" footer="0"/>
      <pageSetup scale="53" orientation="portrait"/>
    </customSheetView>
    <customSheetView guid="{6D779134-8889-443F-9ACA-8D735092180D}" scale="85" showGridLines="0">
      <selection activeCell="D13" sqref="D13"/>
      <pageMargins left="0" right="0" top="0" bottom="0" header="0" footer="0"/>
      <pageSetup scale="53" orientation="portrait"/>
    </customSheetView>
    <customSheetView guid="{DB8C7FDF-A076-429E-9C69-19F5346810D2}" scale="85" showGridLines="0">
      <selection activeCell="H10" sqref="H10"/>
      <pageMargins left="0" right="0" top="0" bottom="0" header="0" footer="0"/>
      <pageSetup scale="53" orientation="portrait"/>
    </customSheetView>
    <customSheetView guid="{4BAB3EE4-9C54-4B90-B433-C200B8083694}" scale="85" showGridLines="0">
      <selection activeCell="G14" sqref="G14"/>
      <pageMargins left="0" right="0" top="0" bottom="0" header="0" footer="0"/>
      <pageSetup scale="53" orientation="portrait"/>
    </customSheetView>
    <customSheetView guid="{A0571078-F8D9-4419-99DA-CC05A0A8884F}" scale="85" showPageBreaks="1" showGridLines="0" printArea="1" topLeftCell="A13">
      <selection activeCell="C24" sqref="C24:C25"/>
      <pageMargins left="0" right="0" top="0" bottom="0" header="0" footer="0"/>
      <pageSetup scale="53" orientation="portrait"/>
    </customSheetView>
    <customSheetView guid="{23D6460C-E645-4432-B260-E5EED77E92F3}" scale="85" showGridLines="0" topLeftCell="A13">
      <selection activeCell="F25" sqref="F25"/>
      <pageMargins left="0" right="0" top="0" bottom="0" header="0" footer="0"/>
      <pageSetup scale="53" orientation="portrait"/>
    </customSheetView>
    <customSheetView guid="{CEA7FD87-719A-426A-B06E-9D4E99783EED}" scale="85" showPageBreaks="1" showGridLines="0" topLeftCell="A8">
      <selection activeCell="B30" sqref="B30"/>
      <pageMargins left="0" right="0" top="0" bottom="0" header="0" footer="0"/>
      <pageSetup scale="53" orientation="portrait"/>
    </customSheetView>
    <customSheetView guid="{88931C49-9137-4FED-AEBA-55DC84EE773E}" scale="85" showGridLines="0">
      <selection activeCell="I13" sqref="I13"/>
      <pageMargins left="0" right="0" top="0" bottom="0" header="0" footer="0"/>
      <pageSetup scale="53" orientation="portrait"/>
    </customSheetView>
    <customSheetView guid="{D7835D66-B13D-4A90-85BF-DC3ACE120431}" scale="85" showGridLines="0">
      <selection activeCell="H10" sqref="H10"/>
      <pageMargins left="0" right="0" top="0" bottom="0" header="0" footer="0"/>
      <pageSetup scale="53" orientation="portrait"/>
    </customSheetView>
    <customSheetView guid="{93A7AE30-CF2C-4CF1-930B-9425B5F5817D}" scale="85" showGridLines="0">
      <selection activeCell="H20" sqref="H20"/>
      <pageMargins left="0" right="0" top="0" bottom="0" header="0" footer="0"/>
      <pageSetup scale="53" orientation="portrait"/>
    </customSheetView>
    <customSheetView guid="{C00304E5-BAC8-4C34-B3D2-AD7EACE0CB92}" scale="85" showGridLines="0">
      <selection activeCell="H10" sqref="H10"/>
      <pageMargins left="0" right="0" top="0" bottom="0" header="0" footer="0"/>
      <pageSetup scale="53" orientation="portrait"/>
    </customSheetView>
    <customSheetView guid="{B9C309E4-7299-4CD5-AAAB-CF9542D1540F}" scale="85" showGridLines="0">
      <selection activeCell="H20" sqref="H20"/>
      <pageMargins left="0" right="0" top="0" bottom="0" header="0" footer="0"/>
      <pageSetup scale="53" orientation="portrait"/>
    </customSheetView>
    <customSheetView guid="{3E9A2BAE-164D-47A0-8104-C7D4E0A4EAEF}" scale="85" showGridLines="0" topLeftCell="A3">
      <selection activeCell="G25" sqref="G25"/>
      <pageMargins left="0" right="0" top="0" bottom="0" header="0" footer="0"/>
      <pageSetup scale="53" orientation="portrait"/>
    </customSheetView>
    <customSheetView guid="{3DA74F3E-F145-470D-BDA0-4288A858AFDF}" scale="85" showGridLines="0" topLeftCell="A16">
      <selection activeCell="G25" sqref="G25"/>
      <pageMargins left="0" right="0" top="0" bottom="0" header="0" footer="0"/>
      <pageSetup scale="53" orientation="portrait"/>
    </customSheetView>
    <customSheetView guid="{8E2DF192-20FD-40DB-8385-493ED9B1C2BF}" scale="85" showGridLines="0" topLeftCell="A7">
      <selection activeCell="G31" sqref="G31"/>
      <pageMargins left="0" right="0" top="0" bottom="0" header="0" footer="0"/>
      <pageSetup scale="53" orientation="portrait"/>
    </customSheetView>
  </customSheetViews>
  <mergeCells count="9">
    <mergeCell ref="M18:N18"/>
    <mergeCell ref="A7:A8"/>
    <mergeCell ref="G7:G8"/>
    <mergeCell ref="M16:N16"/>
    <mergeCell ref="A1:H2"/>
    <mergeCell ref="A3:H3"/>
    <mergeCell ref="C7:E7"/>
    <mergeCell ref="C8:E8"/>
    <mergeCell ref="M13:N13"/>
  </mergeCells>
  <hyperlinks>
    <hyperlink ref="A5" location="MENU!A1" display="BACK TO MENU" xr:uid="{00000000-0004-0000-1400-000000000000}"/>
  </hyperlinks>
  <pageMargins left="0.7" right="0.7" top="0.75" bottom="0.75" header="0.3" footer="0.3"/>
  <pageSetup scale="53" orientation="portrait" r:id="rId2"/>
  <drawing r:id="rId3"/>
  <legacy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86"/>
  <sheetViews>
    <sheetView showGridLines="0" topLeftCell="A46" zoomScale="85" zoomScaleNormal="85" workbookViewId="0">
      <selection activeCell="J57" sqref="J57"/>
    </sheetView>
  </sheetViews>
  <sheetFormatPr defaultColWidth="8.875" defaultRowHeight="12.75"/>
  <cols>
    <col min="1" max="1" width="26.75" style="438" customWidth="1"/>
    <col min="2" max="2" width="10.5" style="438" customWidth="1"/>
    <col min="3" max="3" width="8.875" style="439"/>
    <col min="4" max="4" width="14.5" style="440" bestFit="1" customWidth="1"/>
    <col min="5" max="5" width="28.875" style="440" customWidth="1"/>
    <col min="6" max="6" width="25.875" style="440" customWidth="1"/>
    <col min="7" max="7" width="34.25" style="63" customWidth="1"/>
    <col min="8" max="8" width="15.625" style="63" customWidth="1"/>
    <col min="9" max="9" width="14.125" style="63" customWidth="1"/>
    <col min="10" max="11" width="15.375" style="63" customWidth="1"/>
    <col min="12" max="16384" width="8.875" style="63"/>
  </cols>
  <sheetData>
    <row r="1" spans="1:11" ht="24.95" customHeight="1">
      <c r="A1" s="1104" t="s">
        <v>0</v>
      </c>
      <c r="B1" s="1104"/>
      <c r="C1" s="1104"/>
      <c r="D1" s="1104"/>
      <c r="E1" s="1104"/>
      <c r="F1" s="1104"/>
      <c r="G1" s="1104"/>
      <c r="H1" s="1104"/>
      <c r="I1" s="1104"/>
      <c r="J1" s="1104"/>
      <c r="K1" s="468"/>
    </row>
    <row r="2" spans="1:11" s="195" customFormat="1" ht="24.95" customHeight="1">
      <c r="A2" s="1104"/>
      <c r="B2" s="1104"/>
      <c r="C2" s="1104"/>
      <c r="D2" s="1104"/>
      <c r="E2" s="1104"/>
      <c r="F2" s="1104"/>
      <c r="G2" s="1104"/>
      <c r="H2" s="1104"/>
      <c r="I2" s="1104"/>
      <c r="J2" s="1104"/>
      <c r="K2" s="468"/>
    </row>
    <row r="3" spans="1:11" ht="26.25">
      <c r="A3" s="1105" t="s">
        <v>279</v>
      </c>
      <c r="B3" s="1105"/>
      <c r="C3" s="1105"/>
      <c r="D3" s="1105"/>
      <c r="E3" s="1105"/>
      <c r="F3" s="1105"/>
      <c r="G3" s="1105"/>
      <c r="H3" s="1105"/>
      <c r="I3" s="1105"/>
      <c r="J3" s="1105"/>
      <c r="K3" s="469"/>
    </row>
    <row r="4" spans="1:11" ht="27.75">
      <c r="A4" s="418"/>
      <c r="B4" s="419"/>
      <c r="C4" s="419"/>
      <c r="D4" s="419"/>
      <c r="E4" s="419"/>
      <c r="F4" s="419"/>
      <c r="G4" s="419"/>
      <c r="H4" s="419"/>
      <c r="I4" s="419"/>
      <c r="J4" s="419"/>
      <c r="K4" s="419"/>
    </row>
    <row r="5" spans="1:11" ht="15">
      <c r="A5" s="13" t="s">
        <v>70</v>
      </c>
      <c r="B5" s="196"/>
      <c r="C5" s="197"/>
      <c r="D5" s="198"/>
      <c r="E5" s="198"/>
      <c r="F5" s="198"/>
      <c r="G5" s="420"/>
      <c r="H5" s="199"/>
      <c r="I5" s="463" t="s">
        <v>91</v>
      </c>
      <c r="J5" s="464">
        <f>'CV2'!F5</f>
        <v>44105</v>
      </c>
      <c r="K5" s="464"/>
    </row>
    <row r="6" spans="1:11" ht="18" hidden="1">
      <c r="A6" s="200"/>
      <c r="B6" s="201"/>
      <c r="C6" s="197"/>
      <c r="D6" s="198"/>
      <c r="E6" s="198"/>
      <c r="F6" s="198"/>
      <c r="G6" s="422"/>
      <c r="H6" s="421"/>
      <c r="I6" s="421"/>
      <c r="J6" s="199"/>
      <c r="K6" s="199"/>
    </row>
    <row r="7" spans="1:11" s="89" customFormat="1" ht="39.950000000000003" hidden="1" customHeight="1">
      <c r="A7" s="1106" t="s">
        <v>75</v>
      </c>
      <c r="B7" s="1108" t="s">
        <v>259</v>
      </c>
      <c r="C7" s="202" t="s">
        <v>222</v>
      </c>
      <c r="D7" s="417" t="s">
        <v>74</v>
      </c>
      <c r="E7" s="1110" t="s">
        <v>260</v>
      </c>
      <c r="F7" s="417" t="s">
        <v>74</v>
      </c>
      <c r="G7" s="1112" t="s">
        <v>74</v>
      </c>
      <c r="H7" s="1113"/>
      <c r="I7" s="130"/>
      <c r="J7" s="63"/>
      <c r="K7" s="63"/>
    </row>
    <row r="8" spans="1:11" s="89" customFormat="1" ht="39.950000000000003" hidden="1" customHeight="1">
      <c r="A8" s="1107"/>
      <c r="B8" s="1109"/>
      <c r="C8" s="416" t="s">
        <v>6</v>
      </c>
      <c r="D8" s="423" t="s">
        <v>45</v>
      </c>
      <c r="E8" s="1111"/>
      <c r="F8" s="153" t="s">
        <v>45</v>
      </c>
      <c r="G8" s="424" t="s">
        <v>280</v>
      </c>
      <c r="H8" s="203" t="s">
        <v>281</v>
      </c>
      <c r="I8" s="130"/>
      <c r="J8" s="63"/>
      <c r="K8" s="63"/>
    </row>
    <row r="9" spans="1:11" s="92" customFormat="1" ht="24" hidden="1" customHeight="1">
      <c r="A9" s="1100" t="e">
        <f>'Port Klang West'!#REF!</f>
        <v>#REF!</v>
      </c>
      <c r="B9" s="1102" t="e">
        <f>'Port Klang West'!#REF!</f>
        <v>#REF!</v>
      </c>
      <c r="C9" s="1092" t="e">
        <f>'Port Klang West'!#REF!</f>
        <v>#REF!</v>
      </c>
      <c r="D9" s="1092" t="e">
        <f>C9+4</f>
        <v>#REF!</v>
      </c>
      <c r="E9" s="497" t="s">
        <v>282</v>
      </c>
      <c r="F9" s="210">
        <v>44509</v>
      </c>
      <c r="G9" s="210"/>
      <c r="H9" s="425">
        <f>F9+5</f>
        <v>44514</v>
      </c>
      <c r="I9" s="426" t="s">
        <v>283</v>
      </c>
      <c r="J9" s="63"/>
      <c r="K9" s="63"/>
    </row>
    <row r="10" spans="1:11" s="92" customFormat="1" ht="24" hidden="1" customHeight="1">
      <c r="A10" s="1101"/>
      <c r="B10" s="1103"/>
      <c r="C10" s="1093"/>
      <c r="D10" s="1093"/>
      <c r="E10" s="481" t="s">
        <v>284</v>
      </c>
      <c r="F10" s="459">
        <v>44510</v>
      </c>
      <c r="G10" s="459">
        <f>F10+4</f>
        <v>44514</v>
      </c>
      <c r="H10" s="459"/>
      <c r="I10" s="435" t="s">
        <v>285</v>
      </c>
      <c r="J10" s="63"/>
      <c r="K10" s="63"/>
    </row>
    <row r="11" spans="1:11" s="92" customFormat="1" ht="24" hidden="1" customHeight="1">
      <c r="A11" s="1098" t="e">
        <f>'Port Klang West'!#REF!</f>
        <v>#REF!</v>
      </c>
      <c r="B11" s="1094" t="e">
        <f>'Port Klang West'!#REF!</f>
        <v>#REF!</v>
      </c>
      <c r="C11" s="1096" t="e">
        <f>C9+7</f>
        <v>#REF!</v>
      </c>
      <c r="D11" s="1092" t="e">
        <f t="shared" ref="D11" si="0">C11+4</f>
        <v>#REF!</v>
      </c>
      <c r="E11" s="497" t="s">
        <v>158</v>
      </c>
      <c r="F11" s="210">
        <f t="shared" ref="F11:F20" si="1">F9+7</f>
        <v>44516</v>
      </c>
      <c r="G11" s="210"/>
      <c r="H11" s="425">
        <f>F11+5</f>
        <v>44521</v>
      </c>
      <c r="I11" s="4"/>
      <c r="J11" s="63"/>
      <c r="K11" s="63"/>
    </row>
    <row r="12" spans="1:11" s="92" customFormat="1" ht="24" hidden="1" customHeight="1">
      <c r="A12" s="1099"/>
      <c r="B12" s="1095"/>
      <c r="C12" s="1097"/>
      <c r="D12" s="1093"/>
      <c r="E12" s="481" t="s">
        <v>158</v>
      </c>
      <c r="F12" s="459">
        <f t="shared" si="1"/>
        <v>44517</v>
      </c>
      <c r="G12" s="459">
        <f>F12+4</f>
        <v>44521</v>
      </c>
      <c r="H12" s="459"/>
      <c r="I12" s="4"/>
      <c r="J12" s="63"/>
      <c r="K12" s="63"/>
    </row>
    <row r="13" spans="1:11" s="92" customFormat="1" ht="24" hidden="1" customHeight="1">
      <c r="A13" s="1100" t="e">
        <f>'Port Klang West'!#REF!</f>
        <v>#REF!</v>
      </c>
      <c r="B13" s="1102" t="e">
        <f>'Port Klang West'!#REF!</f>
        <v>#REF!</v>
      </c>
      <c r="C13" s="1096" t="e">
        <f>C11+7</f>
        <v>#REF!</v>
      </c>
      <c r="D13" s="1092" t="e">
        <f t="shared" ref="D13" si="2">C13+4</f>
        <v>#REF!</v>
      </c>
      <c r="E13" s="497" t="s">
        <v>286</v>
      </c>
      <c r="F13" s="210">
        <f t="shared" si="1"/>
        <v>44523</v>
      </c>
      <c r="G13" s="210"/>
      <c r="H13" s="425">
        <f>F13+5</f>
        <v>44528</v>
      </c>
      <c r="I13" s="130"/>
      <c r="J13" s="63"/>
      <c r="K13" s="63"/>
    </row>
    <row r="14" spans="1:11" s="92" customFormat="1" ht="24" hidden="1" customHeight="1">
      <c r="A14" s="1101"/>
      <c r="B14" s="1095"/>
      <c r="C14" s="1097"/>
      <c r="D14" s="1093"/>
      <c r="E14" s="481" t="s">
        <v>158</v>
      </c>
      <c r="F14" s="459">
        <f t="shared" si="1"/>
        <v>44524</v>
      </c>
      <c r="G14" s="459">
        <f>F14+4</f>
        <v>44528</v>
      </c>
      <c r="H14" s="459"/>
      <c r="I14" s="130"/>
      <c r="J14" s="63"/>
      <c r="K14" s="63"/>
    </row>
    <row r="15" spans="1:11" s="92" customFormat="1" ht="24" hidden="1" customHeight="1">
      <c r="A15" s="1100" t="e">
        <f>'Port Klang West'!#REF!</f>
        <v>#REF!</v>
      </c>
      <c r="B15" s="1094" t="e">
        <f>'Port Klang West'!#REF!</f>
        <v>#REF!</v>
      </c>
      <c r="C15" s="1096" t="e">
        <f>C13+7</f>
        <v>#REF!</v>
      </c>
      <c r="D15" s="1092" t="e">
        <f t="shared" ref="D15" si="3">C15+4</f>
        <v>#REF!</v>
      </c>
      <c r="E15" s="497" t="s">
        <v>158</v>
      </c>
      <c r="F15" s="210">
        <f t="shared" si="1"/>
        <v>44530</v>
      </c>
      <c r="G15" s="210"/>
      <c r="H15" s="425">
        <f>F15+5</f>
        <v>44535</v>
      </c>
      <c r="I15" s="130"/>
      <c r="J15" s="63"/>
      <c r="K15" s="63"/>
    </row>
    <row r="16" spans="1:11" s="92" customFormat="1" ht="24" hidden="1" customHeight="1">
      <c r="A16" s="1101"/>
      <c r="B16" s="1095"/>
      <c r="C16" s="1097"/>
      <c r="D16" s="1093"/>
      <c r="E16" s="481" t="s">
        <v>158</v>
      </c>
      <c r="F16" s="459">
        <f t="shared" si="1"/>
        <v>44531</v>
      </c>
      <c r="G16" s="459">
        <f>F16+4</f>
        <v>44535</v>
      </c>
      <c r="H16" s="459"/>
      <c r="I16" s="130"/>
      <c r="J16" s="63"/>
      <c r="K16" s="63"/>
    </row>
    <row r="17" spans="1:12" s="92" customFormat="1" ht="24" hidden="1" customHeight="1">
      <c r="A17" s="1100" t="e">
        <f>'Port Klang West'!#REF!</f>
        <v>#REF!</v>
      </c>
      <c r="B17" s="1100" t="e">
        <f>'Port Klang West'!#REF!</f>
        <v>#REF!</v>
      </c>
      <c r="C17" s="1092" t="e">
        <f>C15+7</f>
        <v>#REF!</v>
      </c>
      <c r="D17" s="1092" t="e">
        <f t="shared" ref="D17" si="4">C17+4</f>
        <v>#REF!</v>
      </c>
      <c r="E17" s="497" t="s">
        <v>158</v>
      </c>
      <c r="F17" s="210">
        <f t="shared" si="1"/>
        <v>44537</v>
      </c>
      <c r="G17" s="210"/>
      <c r="H17" s="425">
        <f>F17+5</f>
        <v>44542</v>
      </c>
      <c r="I17" s="130"/>
      <c r="J17" s="63"/>
      <c r="K17" s="63"/>
    </row>
    <row r="18" spans="1:12" s="92" customFormat="1" ht="24" hidden="1" customHeight="1">
      <c r="A18" s="1101"/>
      <c r="B18" s="1101"/>
      <c r="C18" s="1097"/>
      <c r="D18" s="1093"/>
      <c r="E18" s="481" t="s">
        <v>158</v>
      </c>
      <c r="F18" s="459">
        <f t="shared" si="1"/>
        <v>44538</v>
      </c>
      <c r="G18" s="459">
        <f>F18+4</f>
        <v>44542</v>
      </c>
      <c r="H18" s="459"/>
      <c r="I18" s="130"/>
      <c r="J18" s="63"/>
      <c r="K18" s="63"/>
    </row>
    <row r="19" spans="1:12" s="92" customFormat="1" ht="24" hidden="1" customHeight="1">
      <c r="A19" s="1098" t="e">
        <f>'Port Klang West'!#REF!</f>
        <v>#REF!</v>
      </c>
      <c r="B19" s="1094" t="e">
        <f>'Port Klang West'!#REF!</f>
        <v>#REF!</v>
      </c>
      <c r="C19" s="1092" t="e">
        <f>C17+7</f>
        <v>#REF!</v>
      </c>
      <c r="D19" s="1092" t="e">
        <f t="shared" ref="D19" si="5">C19+4</f>
        <v>#REF!</v>
      </c>
      <c r="E19" s="497" t="s">
        <v>158</v>
      </c>
      <c r="F19" s="210">
        <f t="shared" si="1"/>
        <v>44544</v>
      </c>
      <c r="G19" s="210"/>
      <c r="H19" s="425">
        <f>F19+5</f>
        <v>44549</v>
      </c>
      <c r="I19" s="130"/>
      <c r="J19" s="63"/>
      <c r="K19" s="63"/>
    </row>
    <row r="20" spans="1:12" s="92" customFormat="1" ht="24" hidden="1" customHeight="1">
      <c r="A20" s="1099"/>
      <c r="B20" s="1095"/>
      <c r="C20" s="1097"/>
      <c r="D20" s="1093"/>
      <c r="E20" s="481" t="s">
        <v>158</v>
      </c>
      <c r="F20" s="459">
        <f t="shared" si="1"/>
        <v>44545</v>
      </c>
      <c r="G20" s="459">
        <f>F20+4</f>
        <v>44549</v>
      </c>
      <c r="H20" s="459"/>
      <c r="I20" s="130"/>
      <c r="J20" s="63"/>
      <c r="K20" s="63"/>
    </row>
    <row r="21" spans="1:12" s="92" customFormat="1" ht="24" hidden="1" customHeight="1">
      <c r="A21" s="462"/>
      <c r="B21" s="30"/>
      <c r="C21" s="31"/>
      <c r="D21" s="31"/>
      <c r="E21" s="414"/>
      <c r="F21" s="415"/>
      <c r="G21" s="460"/>
      <c r="H21" s="460"/>
      <c r="I21" s="130"/>
      <c r="J21" s="63"/>
      <c r="K21" s="63"/>
    </row>
    <row r="22" spans="1:12" s="92" customFormat="1" ht="19.5" hidden="1" customHeight="1">
      <c r="A22" s="427"/>
      <c r="B22" s="428"/>
      <c r="C22" s="429"/>
      <c r="D22" s="430"/>
      <c r="E22" s="430"/>
      <c r="F22" s="430"/>
      <c r="G22" s="430"/>
      <c r="H22" s="430"/>
      <c r="I22" s="5"/>
      <c r="J22" s="5"/>
      <c r="K22" s="5"/>
    </row>
    <row r="23" spans="1:12" s="92" customFormat="1" ht="19.5" hidden="1" customHeight="1">
      <c r="A23" s="163" t="s">
        <v>84</v>
      </c>
      <c r="B23" s="131"/>
      <c r="C23" s="160"/>
      <c r="D23" s="160"/>
      <c r="E23" s="161"/>
      <c r="F23" s="131"/>
      <c r="G23" s="131"/>
      <c r="H23" s="131"/>
      <c r="I23" s="131"/>
      <c r="J23" s="131"/>
      <c r="K23" s="131"/>
    </row>
    <row r="24" spans="1:12" s="92" customFormat="1" ht="19.5" hidden="1" customHeight="1">
      <c r="A24" s="162" t="s">
        <v>167</v>
      </c>
      <c r="B24" s="162" t="s">
        <v>265</v>
      </c>
      <c r="C24" s="163"/>
      <c r="D24" s="131"/>
      <c r="E24" s="164"/>
      <c r="F24" s="131"/>
      <c r="G24" s="131"/>
      <c r="H24" s="131"/>
      <c r="I24" s="131"/>
      <c r="J24" s="131"/>
      <c r="K24" s="131"/>
    </row>
    <row r="25" spans="1:12" s="92" customFormat="1" ht="19.5" hidden="1" customHeight="1">
      <c r="A25" s="200"/>
      <c r="B25" s="201"/>
      <c r="C25" s="197"/>
      <c r="D25" s="198"/>
      <c r="E25" s="198"/>
      <c r="F25" s="198"/>
      <c r="G25" s="421"/>
      <c r="H25" s="421"/>
      <c r="I25" s="421"/>
      <c r="J25" s="199"/>
      <c r="K25" s="199"/>
    </row>
    <row r="26" spans="1:12" s="92" customFormat="1" ht="19.5" customHeight="1">
      <c r="A26" s="200"/>
      <c r="B26" s="201"/>
      <c r="C26" s="197"/>
      <c r="D26" s="198"/>
      <c r="E26" s="198"/>
      <c r="F26" s="198"/>
      <c r="G26" s="421"/>
      <c r="H26" s="421"/>
      <c r="I26" s="421"/>
      <c r="J26" s="199"/>
      <c r="K26" s="199"/>
    </row>
    <row r="27" spans="1:12" s="92" customFormat="1" ht="19.5" customHeight="1">
      <c r="A27" s="1114" t="s">
        <v>287</v>
      </c>
      <c r="B27" s="1115"/>
      <c r="C27" s="1124" t="s">
        <v>2</v>
      </c>
      <c r="D27" s="1124"/>
      <c r="E27" s="1125"/>
      <c r="F27" s="779" t="s">
        <v>74</v>
      </c>
      <c r="G27" s="1130" t="s">
        <v>288</v>
      </c>
      <c r="H27" s="1118" t="s">
        <v>267</v>
      </c>
      <c r="I27" s="1128" t="s">
        <v>74</v>
      </c>
      <c r="J27" s="1129"/>
      <c r="K27" s="1129"/>
    </row>
    <row r="28" spans="1:12" s="92" customFormat="1" ht="19.5" customHeight="1">
      <c r="A28" s="1126"/>
      <c r="B28" s="1127"/>
      <c r="C28" s="1121" t="s">
        <v>93</v>
      </c>
      <c r="D28" s="1122"/>
      <c r="E28" s="1123"/>
      <c r="F28" s="781" t="s">
        <v>42</v>
      </c>
      <c r="G28" s="1131"/>
      <c r="H28" s="1131"/>
      <c r="I28" s="782" t="s">
        <v>281</v>
      </c>
      <c r="J28" s="782" t="s">
        <v>289</v>
      </c>
      <c r="K28" s="782" t="s">
        <v>459</v>
      </c>
    </row>
    <row r="29" spans="1:12" s="92" customFormat="1" ht="19.5" customHeight="1">
      <c r="A29" s="936"/>
      <c r="B29" s="932"/>
      <c r="C29" s="933"/>
      <c r="D29" s="934"/>
      <c r="E29" s="935"/>
      <c r="F29" s="934"/>
      <c r="G29" s="539" t="s">
        <v>606</v>
      </c>
      <c r="H29" s="213">
        <v>45148</v>
      </c>
      <c r="I29" s="213">
        <f>H29+7</f>
        <v>45155</v>
      </c>
      <c r="J29" s="213"/>
      <c r="K29" s="213"/>
      <c r="L29" s="539" t="s">
        <v>290</v>
      </c>
    </row>
    <row r="30" spans="1:12" s="92" customFormat="1" ht="19.5" customHeight="1">
      <c r="A30" s="92" t="s">
        <v>241</v>
      </c>
      <c r="B30" s="41" t="s">
        <v>579</v>
      </c>
      <c r="C30" s="42" t="s">
        <v>271</v>
      </c>
      <c r="D30" s="43">
        <v>45144</v>
      </c>
      <c r="E30" s="44" t="s">
        <v>6</v>
      </c>
      <c r="F30" s="43">
        <v>45146</v>
      </c>
      <c r="G30" s="494" t="s">
        <v>158</v>
      </c>
      <c r="H30" s="214">
        <v>45152</v>
      </c>
      <c r="I30" s="214">
        <f>H30+7</f>
        <v>45159</v>
      </c>
      <c r="J30" s="214"/>
      <c r="K30" s="214"/>
      <c r="L30" s="494" t="s">
        <v>283</v>
      </c>
    </row>
    <row r="31" spans="1:12" s="92" customFormat="1" ht="19.5" customHeight="1">
      <c r="A31" s="660" t="s">
        <v>123</v>
      </c>
      <c r="B31" s="48"/>
      <c r="C31" s="49" t="s">
        <v>271</v>
      </c>
      <c r="D31" s="50">
        <v>45145</v>
      </c>
      <c r="E31" s="51" t="s">
        <v>16</v>
      </c>
      <c r="F31" s="50">
        <v>45147</v>
      </c>
      <c r="G31" s="496" t="s">
        <v>158</v>
      </c>
      <c r="H31" s="431">
        <v>45152</v>
      </c>
      <c r="I31" s="431"/>
      <c r="J31" s="431"/>
      <c r="K31" s="431">
        <f>H31+7</f>
        <v>45159</v>
      </c>
      <c r="L31" s="496" t="s">
        <v>460</v>
      </c>
    </row>
    <row r="32" spans="1:12" s="92" customFormat="1" ht="19.5" customHeight="1">
      <c r="A32" s="865" t="s">
        <v>254</v>
      </c>
      <c r="B32" s="866" t="s">
        <v>592</v>
      </c>
      <c r="C32" s="867" t="s">
        <v>271</v>
      </c>
      <c r="D32" s="868">
        <v>45145</v>
      </c>
      <c r="E32" s="869" t="s">
        <v>16</v>
      </c>
      <c r="F32" s="868">
        <v>45147</v>
      </c>
      <c r="G32" s="433"/>
      <c r="H32" s="434"/>
      <c r="I32" s="434"/>
      <c r="J32" s="434"/>
      <c r="K32" s="434"/>
    </row>
    <row r="33" spans="1:11" s="92" customFormat="1" ht="19.5" customHeight="1">
      <c r="A33" s="936"/>
      <c r="B33" s="932"/>
      <c r="C33" s="933"/>
      <c r="D33" s="934"/>
      <c r="E33" s="935"/>
      <c r="F33" s="934"/>
      <c r="G33" s="539" t="s">
        <v>607</v>
      </c>
      <c r="H33" s="213">
        <f>H29+7</f>
        <v>45155</v>
      </c>
      <c r="I33" s="213">
        <f>H33+6</f>
        <v>45161</v>
      </c>
      <c r="J33" s="213"/>
      <c r="K33" s="213"/>
    </row>
    <row r="34" spans="1:11" s="92" customFormat="1" ht="19.5" customHeight="1">
      <c r="A34" s="659" t="s">
        <v>501</v>
      </c>
      <c r="B34" s="41" t="s">
        <v>580</v>
      </c>
      <c r="C34" s="42" t="s">
        <v>271</v>
      </c>
      <c r="D34" s="43">
        <v>45151</v>
      </c>
      <c r="E34" s="44" t="s">
        <v>6</v>
      </c>
      <c r="F34" s="43">
        <v>45153</v>
      </c>
      <c r="G34" s="494" t="s">
        <v>158</v>
      </c>
      <c r="H34" s="214">
        <f>H30+7</f>
        <v>45159</v>
      </c>
      <c r="I34" s="214">
        <f>I30+7</f>
        <v>45166</v>
      </c>
      <c r="J34" s="214"/>
      <c r="K34" s="214"/>
    </row>
    <row r="35" spans="1:11" s="92" customFormat="1" ht="19.5" customHeight="1">
      <c r="A35" s="47" t="s">
        <v>123</v>
      </c>
      <c r="B35" s="48"/>
      <c r="C35" s="49" t="s">
        <v>271</v>
      </c>
      <c r="D35" s="50">
        <v>45152</v>
      </c>
      <c r="E35" s="51" t="s">
        <v>16</v>
      </c>
      <c r="F35" s="50">
        <v>45154</v>
      </c>
      <c r="G35" s="496" t="s">
        <v>158</v>
      </c>
      <c r="H35" s="431">
        <f>H31+7</f>
        <v>45159</v>
      </c>
      <c r="I35" s="431"/>
      <c r="J35" s="431"/>
      <c r="K35" s="431">
        <f>H35+7</f>
        <v>45166</v>
      </c>
    </row>
    <row r="36" spans="1:11" s="92" customFormat="1" ht="19.5" customHeight="1">
      <c r="A36" s="865" t="s">
        <v>398</v>
      </c>
      <c r="B36" s="866" t="s">
        <v>593</v>
      </c>
      <c r="C36" s="867" t="s">
        <v>271</v>
      </c>
      <c r="D36" s="868">
        <v>45152</v>
      </c>
      <c r="E36" s="869" t="s">
        <v>16</v>
      </c>
      <c r="F36" s="868">
        <v>45154</v>
      </c>
      <c r="G36" s="433"/>
      <c r="H36" s="434"/>
      <c r="I36" s="434"/>
      <c r="J36" s="434"/>
      <c r="K36" s="434"/>
    </row>
    <row r="37" spans="1:11" s="92" customFormat="1" ht="19.5" customHeight="1">
      <c r="A37" s="936"/>
      <c r="B37" s="932"/>
      <c r="C37" s="933"/>
      <c r="D37" s="934"/>
      <c r="E37" s="935"/>
      <c r="F37" s="934"/>
      <c r="G37" s="539" t="s">
        <v>608</v>
      </c>
      <c r="H37" s="213">
        <f>H33+7</f>
        <v>45162</v>
      </c>
      <c r="I37" s="213">
        <f>H37+6</f>
        <v>45168</v>
      </c>
      <c r="J37" s="213"/>
      <c r="K37" s="213"/>
    </row>
    <row r="38" spans="1:11" s="92" customFormat="1" ht="19.5" customHeight="1">
      <c r="A38" s="659" t="s">
        <v>241</v>
      </c>
      <c r="B38" s="41" t="s">
        <v>581</v>
      </c>
      <c r="C38" s="42" t="s">
        <v>271</v>
      </c>
      <c r="D38" s="43">
        <v>45158</v>
      </c>
      <c r="E38" s="44" t="s">
        <v>6</v>
      </c>
      <c r="F38" s="43">
        <v>45160</v>
      </c>
      <c r="G38" s="494" t="s">
        <v>158</v>
      </c>
      <c r="H38" s="214">
        <f>H34+7</f>
        <v>45166</v>
      </c>
      <c r="I38" s="214">
        <f>I34+7</f>
        <v>45173</v>
      </c>
      <c r="J38" s="214"/>
      <c r="K38" s="214"/>
    </row>
    <row r="39" spans="1:11" s="92" customFormat="1" ht="19.5" customHeight="1">
      <c r="A39" s="47" t="s">
        <v>123</v>
      </c>
      <c r="B39" s="48"/>
      <c r="C39" s="49" t="s">
        <v>271</v>
      </c>
      <c r="D39" s="50">
        <v>45159</v>
      </c>
      <c r="E39" s="51" t="s">
        <v>16</v>
      </c>
      <c r="F39" s="50">
        <v>45161</v>
      </c>
      <c r="G39" s="496" t="s">
        <v>158</v>
      </c>
      <c r="H39" s="431">
        <f>H35+7</f>
        <v>45166</v>
      </c>
      <c r="I39" s="431"/>
      <c r="J39" s="431"/>
      <c r="K39" s="431">
        <f>H39+7</f>
        <v>45173</v>
      </c>
    </row>
    <row r="40" spans="1:11" s="92" customFormat="1" ht="19.5" customHeight="1">
      <c r="A40" s="865" t="s">
        <v>254</v>
      </c>
      <c r="B40" s="866" t="s">
        <v>594</v>
      </c>
      <c r="C40" s="867" t="s">
        <v>271</v>
      </c>
      <c r="D40" s="868">
        <v>45159</v>
      </c>
      <c r="E40" s="869" t="s">
        <v>16</v>
      </c>
      <c r="F40" s="868">
        <v>45161</v>
      </c>
      <c r="G40" s="433"/>
      <c r="H40" s="434"/>
      <c r="I40" s="434"/>
      <c r="J40" s="434"/>
      <c r="K40" s="434"/>
    </row>
    <row r="41" spans="1:11" s="92" customFormat="1" ht="19.5" customHeight="1">
      <c r="A41" s="936"/>
      <c r="B41" s="932"/>
      <c r="C41" s="933"/>
      <c r="D41" s="934"/>
      <c r="E41" s="935"/>
      <c r="F41" s="934"/>
      <c r="G41" s="539" t="s">
        <v>158</v>
      </c>
      <c r="H41" s="213">
        <f>H37+7</f>
        <v>45169</v>
      </c>
      <c r="I41" s="213">
        <f>H41+6</f>
        <v>45175</v>
      </c>
      <c r="J41" s="213"/>
      <c r="K41" s="213"/>
    </row>
    <row r="42" spans="1:11" s="92" customFormat="1" ht="19.5" customHeight="1">
      <c r="A42" s="659" t="s">
        <v>501</v>
      </c>
      <c r="B42" s="41" t="s">
        <v>582</v>
      </c>
      <c r="C42" s="42" t="s">
        <v>271</v>
      </c>
      <c r="D42" s="43">
        <v>45165</v>
      </c>
      <c r="E42" s="44" t="s">
        <v>6</v>
      </c>
      <c r="F42" s="43">
        <v>45167</v>
      </c>
      <c r="G42" s="494" t="s">
        <v>158</v>
      </c>
      <c r="H42" s="214">
        <f>H38+7</f>
        <v>45173</v>
      </c>
      <c r="I42" s="214">
        <f>I38+7</f>
        <v>45180</v>
      </c>
      <c r="J42" s="214"/>
      <c r="K42" s="214"/>
    </row>
    <row r="43" spans="1:11" s="92" customFormat="1" ht="19.5" customHeight="1">
      <c r="A43" s="47" t="s">
        <v>123</v>
      </c>
      <c r="B43" s="48"/>
      <c r="C43" s="49" t="s">
        <v>271</v>
      </c>
      <c r="D43" s="50">
        <v>45166</v>
      </c>
      <c r="E43" s="51" t="s">
        <v>16</v>
      </c>
      <c r="F43" s="50">
        <v>45168</v>
      </c>
      <c r="G43" s="496" t="s">
        <v>158</v>
      </c>
      <c r="H43" s="431">
        <f>H39+7</f>
        <v>45173</v>
      </c>
      <c r="I43" s="431"/>
      <c r="J43" s="431"/>
      <c r="K43" s="431">
        <f>H43+7</f>
        <v>45180</v>
      </c>
    </row>
    <row r="44" spans="1:11" s="92" customFormat="1" ht="19.5" customHeight="1">
      <c r="A44" s="865" t="s">
        <v>398</v>
      </c>
      <c r="B44" s="866" t="s">
        <v>595</v>
      </c>
      <c r="C44" s="867" t="s">
        <v>271</v>
      </c>
      <c r="D44" s="868">
        <v>45166</v>
      </c>
      <c r="E44" s="869" t="s">
        <v>16</v>
      </c>
      <c r="F44" s="868">
        <v>45168</v>
      </c>
      <c r="G44" s="433"/>
      <c r="H44" s="434"/>
      <c r="I44" s="434"/>
      <c r="J44" s="434"/>
      <c r="K44" s="434"/>
    </row>
    <row r="45" spans="1:11" s="92" customFormat="1" ht="19.5" customHeight="1">
      <c r="A45" s="936"/>
      <c r="B45" s="932"/>
      <c r="C45" s="933"/>
      <c r="D45" s="934"/>
      <c r="E45" s="935"/>
      <c r="F45" s="934"/>
      <c r="G45" s="539" t="s">
        <v>158</v>
      </c>
      <c r="H45" s="213">
        <f>H41+7</f>
        <v>45176</v>
      </c>
      <c r="I45" s="213">
        <f>H45+6</f>
        <v>45182</v>
      </c>
      <c r="J45" s="213"/>
      <c r="K45" s="213"/>
    </row>
    <row r="46" spans="1:11" s="92" customFormat="1" ht="19.5" customHeight="1">
      <c r="A46" s="659" t="s">
        <v>241</v>
      </c>
      <c r="B46" s="41" t="s">
        <v>583</v>
      </c>
      <c r="C46" s="42" t="s">
        <v>271</v>
      </c>
      <c r="D46" s="43">
        <v>45172</v>
      </c>
      <c r="E46" s="44" t="s">
        <v>6</v>
      </c>
      <c r="F46" s="43">
        <v>45174</v>
      </c>
      <c r="G46" s="494" t="s">
        <v>158</v>
      </c>
      <c r="H46" s="214">
        <f>H42+7</f>
        <v>45180</v>
      </c>
      <c r="I46" s="214">
        <f>I42+7</f>
        <v>45187</v>
      </c>
      <c r="J46" s="214"/>
      <c r="K46" s="214"/>
    </row>
    <row r="47" spans="1:11" s="92" customFormat="1" ht="19.5" customHeight="1">
      <c r="A47" s="47" t="s">
        <v>123</v>
      </c>
      <c r="B47" s="48"/>
      <c r="C47" s="49" t="s">
        <v>271</v>
      </c>
      <c r="D47" s="50">
        <v>45173</v>
      </c>
      <c r="E47" s="51" t="s">
        <v>16</v>
      </c>
      <c r="F47" s="50">
        <v>45175</v>
      </c>
      <c r="G47" s="496" t="s">
        <v>158</v>
      </c>
      <c r="H47" s="431">
        <f>H43+7</f>
        <v>45180</v>
      </c>
      <c r="I47" s="431"/>
      <c r="J47" s="431"/>
      <c r="K47" s="431">
        <f>H47+7</f>
        <v>45187</v>
      </c>
    </row>
    <row r="48" spans="1:11" s="92" customFormat="1" ht="19.5" customHeight="1">
      <c r="A48" s="865" t="s">
        <v>254</v>
      </c>
      <c r="B48" s="866" t="s">
        <v>596</v>
      </c>
      <c r="C48" s="867" t="s">
        <v>271</v>
      </c>
      <c r="D48" s="868">
        <v>45173</v>
      </c>
      <c r="E48" s="869" t="s">
        <v>16</v>
      </c>
      <c r="F48" s="868">
        <v>45175</v>
      </c>
      <c r="G48" s="433"/>
      <c r="H48" s="434"/>
      <c r="I48" s="434"/>
      <c r="J48" s="434"/>
      <c r="K48" s="434"/>
    </row>
    <row r="49" spans="1:12" ht="15.75">
      <c r="A49" s="400"/>
      <c r="B49" s="401"/>
      <c r="C49" s="79"/>
      <c r="D49" s="79"/>
      <c r="E49" s="79"/>
      <c r="F49" s="79"/>
      <c r="G49" s="484"/>
      <c r="H49" s="471"/>
      <c r="I49" s="471"/>
      <c r="J49" s="471"/>
    </row>
    <row r="50" spans="1:12" ht="24" customHeight="1">
      <c r="A50" s="200"/>
      <c r="B50" s="201"/>
      <c r="C50" s="197"/>
      <c r="D50" s="198"/>
      <c r="E50" s="198"/>
      <c r="F50" s="198"/>
      <c r="G50" s="421"/>
      <c r="H50" s="421"/>
      <c r="I50" s="421"/>
      <c r="J50" s="199"/>
    </row>
    <row r="51" spans="1:12" ht="24" customHeight="1">
      <c r="A51" s="200"/>
      <c r="B51" s="201"/>
      <c r="C51" s="197"/>
      <c r="D51" s="198"/>
      <c r="E51" s="198"/>
      <c r="F51" s="198"/>
      <c r="G51" s="421"/>
      <c r="H51" s="421"/>
      <c r="I51" s="421"/>
      <c r="J51" s="199"/>
    </row>
    <row r="52" spans="1:12" ht="24" customHeight="1">
      <c r="A52" s="1114" t="s">
        <v>287</v>
      </c>
      <c r="B52" s="1115"/>
      <c r="C52" s="1118" t="s">
        <v>291</v>
      </c>
      <c r="D52" s="1119"/>
      <c r="E52" s="1120"/>
      <c r="F52" s="779" t="s">
        <v>74</v>
      </c>
      <c r="G52" s="788" t="s">
        <v>292</v>
      </c>
      <c r="H52" s="779" t="s">
        <v>74</v>
      </c>
      <c r="I52" s="789"/>
      <c r="J52" s="790" t="s">
        <v>74</v>
      </c>
      <c r="K52" s="790"/>
    </row>
    <row r="53" spans="1:12" ht="24" customHeight="1">
      <c r="A53" s="1116"/>
      <c r="B53" s="1117"/>
      <c r="C53" s="1121" t="s">
        <v>271</v>
      </c>
      <c r="D53" s="1122"/>
      <c r="E53" s="1123"/>
      <c r="F53" s="780" t="s">
        <v>42</v>
      </c>
      <c r="G53" s="782" t="s">
        <v>293</v>
      </c>
      <c r="H53" s="782" t="s">
        <v>42</v>
      </c>
      <c r="I53" s="780" t="s">
        <v>294</v>
      </c>
      <c r="J53" s="791" t="s">
        <v>280</v>
      </c>
      <c r="K53" s="791" t="s">
        <v>295</v>
      </c>
    </row>
    <row r="54" spans="1:12" ht="24" customHeight="1">
      <c r="A54" s="931"/>
      <c r="B54" s="932"/>
      <c r="C54" s="933"/>
      <c r="D54" s="934"/>
      <c r="E54" s="935"/>
      <c r="F54" s="934"/>
      <c r="G54" s="495" t="s">
        <v>609</v>
      </c>
      <c r="H54" s="213">
        <v>45152</v>
      </c>
      <c r="I54" s="213">
        <f>H54+3</f>
        <v>45155</v>
      </c>
      <c r="J54" s="213"/>
      <c r="K54" s="213"/>
      <c r="L54" s="495" t="s">
        <v>475</v>
      </c>
    </row>
    <row r="55" spans="1:12" ht="24" customHeight="1">
      <c r="A55" s="659" t="s">
        <v>241</v>
      </c>
      <c r="B55" s="41" t="s">
        <v>579</v>
      </c>
      <c r="C55" s="42" t="s">
        <v>271</v>
      </c>
      <c r="D55" s="43">
        <v>45144</v>
      </c>
      <c r="E55" s="44" t="s">
        <v>6</v>
      </c>
      <c r="F55" s="43">
        <v>45146</v>
      </c>
      <c r="G55" s="498" t="s">
        <v>158</v>
      </c>
      <c r="H55" s="214">
        <v>45153</v>
      </c>
      <c r="I55" s="214"/>
      <c r="J55" s="214"/>
      <c r="K55" s="214">
        <f>H55+3</f>
        <v>45156</v>
      </c>
      <c r="L55" s="498" t="s">
        <v>476</v>
      </c>
    </row>
    <row r="56" spans="1:12" ht="24" customHeight="1">
      <c r="A56" s="660" t="s">
        <v>123</v>
      </c>
      <c r="B56" s="48"/>
      <c r="C56" s="49" t="s">
        <v>271</v>
      </c>
      <c r="D56" s="50">
        <v>45145</v>
      </c>
      <c r="E56" s="51" t="s">
        <v>16</v>
      </c>
      <c r="F56" s="50">
        <v>45147</v>
      </c>
      <c r="G56" s="648" t="s">
        <v>612</v>
      </c>
      <c r="H56" s="461">
        <v>45152</v>
      </c>
      <c r="I56" s="461"/>
      <c r="J56" s="461">
        <f>H56+4</f>
        <v>45156</v>
      </c>
      <c r="K56" s="461"/>
      <c r="L56" s="648" t="s">
        <v>477</v>
      </c>
    </row>
    <row r="57" spans="1:12" ht="24" customHeight="1">
      <c r="A57" s="865" t="s">
        <v>254</v>
      </c>
      <c r="B57" s="866" t="s">
        <v>592</v>
      </c>
      <c r="C57" s="867" t="s">
        <v>271</v>
      </c>
      <c r="D57" s="868">
        <v>45145</v>
      </c>
      <c r="E57" s="869" t="s">
        <v>16</v>
      </c>
      <c r="F57" s="868">
        <v>45147</v>
      </c>
      <c r="G57" s="651" t="s">
        <v>617</v>
      </c>
      <c r="H57" s="204">
        <v>45150</v>
      </c>
      <c r="I57" s="204"/>
      <c r="J57" s="204">
        <f>H57+4</f>
        <v>45154</v>
      </c>
      <c r="K57" s="204"/>
      <c r="L57" s="651" t="s">
        <v>478</v>
      </c>
    </row>
    <row r="58" spans="1:12" ht="24" customHeight="1">
      <c r="A58" s="931"/>
      <c r="B58" s="932"/>
      <c r="C58" s="933"/>
      <c r="D58" s="934"/>
      <c r="E58" s="935"/>
      <c r="F58" s="934"/>
      <c r="G58" s="495" t="s">
        <v>610</v>
      </c>
      <c r="H58" s="213">
        <f t="shared" ref="H58:H73" si="6">H54+7</f>
        <v>45159</v>
      </c>
      <c r="I58" s="213">
        <f>H58+3</f>
        <v>45162</v>
      </c>
      <c r="J58" s="213"/>
      <c r="K58" s="213"/>
    </row>
    <row r="59" spans="1:12" ht="24" customHeight="1">
      <c r="A59" s="659" t="s">
        <v>501</v>
      </c>
      <c r="B59" s="41" t="s">
        <v>580</v>
      </c>
      <c r="C59" s="42" t="s">
        <v>271</v>
      </c>
      <c r="D59" s="43">
        <v>45151</v>
      </c>
      <c r="E59" s="44" t="s">
        <v>6</v>
      </c>
      <c r="F59" s="43">
        <v>45153</v>
      </c>
      <c r="G59" s="498" t="s">
        <v>158</v>
      </c>
      <c r="H59" s="214">
        <f>H55+7</f>
        <v>45160</v>
      </c>
      <c r="I59" s="214"/>
      <c r="J59" s="214"/>
      <c r="K59" s="214">
        <f>H59+3</f>
        <v>45163</v>
      </c>
    </row>
    <row r="60" spans="1:12" ht="24" customHeight="1">
      <c r="A60" s="47" t="s">
        <v>123</v>
      </c>
      <c r="B60" s="48"/>
      <c r="C60" s="49" t="s">
        <v>271</v>
      </c>
      <c r="D60" s="50">
        <v>45152</v>
      </c>
      <c r="E60" s="51" t="s">
        <v>16</v>
      </c>
      <c r="F60" s="50">
        <v>45154</v>
      </c>
      <c r="G60" s="648" t="s">
        <v>613</v>
      </c>
      <c r="H60" s="461">
        <f>H56+7</f>
        <v>45159</v>
      </c>
      <c r="I60" s="461"/>
      <c r="J60" s="461">
        <f>H60+4</f>
        <v>45163</v>
      </c>
      <c r="K60" s="461"/>
    </row>
    <row r="61" spans="1:12" ht="24" customHeight="1">
      <c r="A61" s="865" t="s">
        <v>398</v>
      </c>
      <c r="B61" s="866" t="s">
        <v>593</v>
      </c>
      <c r="C61" s="867" t="s">
        <v>271</v>
      </c>
      <c r="D61" s="868">
        <v>45152</v>
      </c>
      <c r="E61" s="869" t="s">
        <v>16</v>
      </c>
      <c r="F61" s="868">
        <v>45154</v>
      </c>
      <c r="G61" s="651" t="s">
        <v>618</v>
      </c>
      <c r="H61" s="204">
        <f>H57+7</f>
        <v>45157</v>
      </c>
      <c r="I61" s="204"/>
      <c r="J61" s="204">
        <f>H61+4</f>
        <v>45161</v>
      </c>
      <c r="K61" s="204"/>
    </row>
    <row r="62" spans="1:12" ht="24" customHeight="1">
      <c r="A62" s="931"/>
      <c r="B62" s="932"/>
      <c r="C62" s="933"/>
      <c r="D62" s="934"/>
      <c r="E62" s="935"/>
      <c r="F62" s="934"/>
      <c r="G62" s="495" t="s">
        <v>611</v>
      </c>
      <c r="H62" s="213">
        <f>H58+7</f>
        <v>45166</v>
      </c>
      <c r="I62" s="213">
        <f>H62+3</f>
        <v>45169</v>
      </c>
      <c r="J62" s="213"/>
      <c r="K62" s="213"/>
    </row>
    <row r="63" spans="1:12" ht="24" customHeight="1">
      <c r="A63" s="659" t="s">
        <v>241</v>
      </c>
      <c r="B63" s="41" t="s">
        <v>581</v>
      </c>
      <c r="C63" s="42" t="s">
        <v>271</v>
      </c>
      <c r="D63" s="43">
        <v>45158</v>
      </c>
      <c r="E63" s="44" t="s">
        <v>6</v>
      </c>
      <c r="F63" s="43">
        <v>45160</v>
      </c>
      <c r="G63" s="498" t="s">
        <v>158</v>
      </c>
      <c r="H63" s="214">
        <f>H59+7</f>
        <v>45167</v>
      </c>
      <c r="I63" s="214"/>
      <c r="J63" s="214"/>
      <c r="K63" s="214">
        <f>H63+3</f>
        <v>45170</v>
      </c>
    </row>
    <row r="64" spans="1:12" ht="24" customHeight="1">
      <c r="A64" s="47" t="s">
        <v>123</v>
      </c>
      <c r="B64" s="48"/>
      <c r="C64" s="49" t="s">
        <v>271</v>
      </c>
      <c r="D64" s="50">
        <v>45159</v>
      </c>
      <c r="E64" s="51" t="s">
        <v>16</v>
      </c>
      <c r="F64" s="50">
        <v>45161</v>
      </c>
      <c r="G64" s="648" t="s">
        <v>614</v>
      </c>
      <c r="H64" s="461">
        <f t="shared" si="6"/>
        <v>45166</v>
      </c>
      <c r="I64" s="461"/>
      <c r="J64" s="461">
        <f>H64+4</f>
        <v>45170</v>
      </c>
      <c r="K64" s="461"/>
    </row>
    <row r="65" spans="1:11" ht="24" customHeight="1">
      <c r="A65" s="865" t="s">
        <v>254</v>
      </c>
      <c r="B65" s="866" t="s">
        <v>594</v>
      </c>
      <c r="C65" s="867" t="s">
        <v>271</v>
      </c>
      <c r="D65" s="868">
        <v>45159</v>
      </c>
      <c r="E65" s="869" t="s">
        <v>16</v>
      </c>
      <c r="F65" s="868">
        <v>45161</v>
      </c>
      <c r="G65" s="651" t="s">
        <v>619</v>
      </c>
      <c r="H65" s="204">
        <f t="shared" si="6"/>
        <v>45164</v>
      </c>
      <c r="I65" s="204"/>
      <c r="J65" s="204">
        <f>H65+4</f>
        <v>45168</v>
      </c>
      <c r="K65" s="204"/>
    </row>
    <row r="66" spans="1:11" ht="24" customHeight="1">
      <c r="A66" s="931"/>
      <c r="B66" s="932"/>
      <c r="C66" s="933"/>
      <c r="D66" s="934"/>
      <c r="E66" s="935"/>
      <c r="F66" s="934"/>
      <c r="G66" s="495" t="s">
        <v>158</v>
      </c>
      <c r="H66" s="213">
        <f t="shared" si="6"/>
        <v>45173</v>
      </c>
      <c r="I66" s="213">
        <f>H66+3</f>
        <v>45176</v>
      </c>
      <c r="J66" s="213"/>
      <c r="K66" s="213"/>
    </row>
    <row r="67" spans="1:11" ht="24" customHeight="1">
      <c r="A67" s="659" t="s">
        <v>501</v>
      </c>
      <c r="B67" s="41" t="s">
        <v>582</v>
      </c>
      <c r="C67" s="42" t="s">
        <v>271</v>
      </c>
      <c r="D67" s="43">
        <v>45165</v>
      </c>
      <c r="E67" s="44" t="s">
        <v>6</v>
      </c>
      <c r="F67" s="43">
        <v>45167</v>
      </c>
      <c r="G67" s="498" t="s">
        <v>158</v>
      </c>
      <c r="H67" s="214">
        <f t="shared" si="6"/>
        <v>45174</v>
      </c>
      <c r="I67" s="214"/>
      <c r="J67" s="214"/>
      <c r="K67" s="214">
        <f>H67+3</f>
        <v>45177</v>
      </c>
    </row>
    <row r="68" spans="1:11" ht="24" customHeight="1">
      <c r="A68" s="47" t="s">
        <v>123</v>
      </c>
      <c r="B68" s="48"/>
      <c r="C68" s="49" t="s">
        <v>271</v>
      </c>
      <c r="D68" s="50">
        <v>45166</v>
      </c>
      <c r="E68" s="51" t="s">
        <v>16</v>
      </c>
      <c r="F68" s="50">
        <v>45168</v>
      </c>
      <c r="G68" s="648" t="s">
        <v>615</v>
      </c>
      <c r="H68" s="461">
        <f t="shared" si="6"/>
        <v>45173</v>
      </c>
      <c r="I68" s="461"/>
      <c r="J68" s="461">
        <f>H68+4</f>
        <v>45177</v>
      </c>
      <c r="K68" s="461"/>
    </row>
    <row r="69" spans="1:11" ht="24" customHeight="1">
      <c r="A69" s="865" t="s">
        <v>398</v>
      </c>
      <c r="B69" s="866" t="s">
        <v>595</v>
      </c>
      <c r="C69" s="867" t="s">
        <v>271</v>
      </c>
      <c r="D69" s="868">
        <v>45166</v>
      </c>
      <c r="E69" s="869" t="s">
        <v>16</v>
      </c>
      <c r="F69" s="868">
        <v>45168</v>
      </c>
      <c r="G69" s="651" t="s">
        <v>620</v>
      </c>
      <c r="H69" s="204">
        <f t="shared" si="6"/>
        <v>45171</v>
      </c>
      <c r="I69" s="204"/>
      <c r="J69" s="204">
        <f>H69+4</f>
        <v>45175</v>
      </c>
      <c r="K69" s="204"/>
    </row>
    <row r="70" spans="1:11" ht="24" customHeight="1">
      <c r="A70" s="931"/>
      <c r="B70" s="932"/>
      <c r="C70" s="933"/>
      <c r="D70" s="934"/>
      <c r="E70" s="935"/>
      <c r="F70" s="934"/>
      <c r="G70" s="495" t="s">
        <v>158</v>
      </c>
      <c r="H70" s="213">
        <f t="shared" si="6"/>
        <v>45180</v>
      </c>
      <c r="I70" s="213">
        <f>H70+3</f>
        <v>45183</v>
      </c>
      <c r="J70" s="213"/>
      <c r="K70" s="213"/>
    </row>
    <row r="71" spans="1:11" ht="24" customHeight="1">
      <c r="A71" s="659" t="s">
        <v>241</v>
      </c>
      <c r="B71" s="41" t="s">
        <v>583</v>
      </c>
      <c r="C71" s="42" t="s">
        <v>271</v>
      </c>
      <c r="D71" s="43">
        <v>45172</v>
      </c>
      <c r="E71" s="44" t="s">
        <v>6</v>
      </c>
      <c r="F71" s="43">
        <v>45174</v>
      </c>
      <c r="G71" s="498" t="s">
        <v>158</v>
      </c>
      <c r="H71" s="214">
        <f t="shared" si="6"/>
        <v>45181</v>
      </c>
      <c r="I71" s="214"/>
      <c r="J71" s="214"/>
      <c r="K71" s="214">
        <f>H71+3</f>
        <v>45184</v>
      </c>
    </row>
    <row r="72" spans="1:11" ht="22.5" customHeight="1">
      <c r="A72" s="47" t="s">
        <v>123</v>
      </c>
      <c r="B72" s="48"/>
      <c r="C72" s="49" t="s">
        <v>271</v>
      </c>
      <c r="D72" s="50">
        <v>45173</v>
      </c>
      <c r="E72" s="51" t="s">
        <v>16</v>
      </c>
      <c r="F72" s="50">
        <v>45175</v>
      </c>
      <c r="G72" s="648" t="s">
        <v>616</v>
      </c>
      <c r="H72" s="461">
        <f t="shared" si="6"/>
        <v>45180</v>
      </c>
      <c r="I72" s="461"/>
      <c r="J72" s="461">
        <f>H72+4</f>
        <v>45184</v>
      </c>
      <c r="K72" s="461"/>
    </row>
    <row r="73" spans="1:11" ht="22.5" customHeight="1">
      <c r="A73" s="865" t="s">
        <v>254</v>
      </c>
      <c r="B73" s="866" t="s">
        <v>596</v>
      </c>
      <c r="C73" s="867" t="s">
        <v>271</v>
      </c>
      <c r="D73" s="868">
        <v>45173</v>
      </c>
      <c r="E73" s="869" t="s">
        <v>16</v>
      </c>
      <c r="F73" s="868">
        <v>45175</v>
      </c>
      <c r="G73" s="651" t="s">
        <v>621</v>
      </c>
      <c r="H73" s="204">
        <f t="shared" si="6"/>
        <v>45178</v>
      </c>
      <c r="I73" s="204"/>
      <c r="J73" s="204">
        <f>H73+4</f>
        <v>45182</v>
      </c>
      <c r="K73" s="204"/>
    </row>
    <row r="74" spans="1:11" ht="15.75">
      <c r="A74" s="400"/>
      <c r="B74" s="401"/>
      <c r="C74" s="79"/>
      <c r="D74" s="79"/>
      <c r="E74" s="79"/>
      <c r="F74" s="79"/>
      <c r="G74" s="477"/>
      <c r="H74" s="415"/>
      <c r="I74" s="415"/>
      <c r="J74" s="415"/>
      <c r="K74" s="4"/>
    </row>
    <row r="75" spans="1:11" ht="15.75">
      <c r="A75" s="400"/>
      <c r="B75" s="401"/>
      <c r="C75" s="79"/>
      <c r="D75" s="79"/>
      <c r="E75" s="79"/>
      <c r="F75" s="79"/>
      <c r="G75" s="477"/>
      <c r="H75" s="415"/>
      <c r="I75" s="415"/>
      <c r="J75" s="415"/>
      <c r="K75" s="4"/>
    </row>
    <row r="76" spans="1:11" ht="15.75">
      <c r="A76" s="63"/>
      <c r="B76" s="63"/>
      <c r="C76" s="63"/>
      <c r="D76" s="432"/>
      <c r="E76" s="156" t="s">
        <v>87</v>
      </c>
      <c r="F76" s="63"/>
      <c r="G76" s="205"/>
      <c r="H76" s="170"/>
      <c r="I76" s="170"/>
    </row>
    <row r="77" spans="1:11" ht="15.75">
      <c r="A77" s="59" t="s">
        <v>255</v>
      </c>
      <c r="B77" s="59"/>
      <c r="C77" s="61"/>
      <c r="D77" s="62"/>
      <c r="E77" s="62"/>
      <c r="F77" s="62"/>
    </row>
    <row r="78" spans="1:11" ht="15.75">
      <c r="A78" s="66" t="s">
        <v>244</v>
      </c>
      <c r="B78" s="69"/>
      <c r="C78" s="68"/>
      <c r="D78" s="69"/>
      <c r="E78" s="70"/>
      <c r="F78" s="70"/>
      <c r="G78" s="71"/>
      <c r="H78" s="4"/>
      <c r="I78" s="4"/>
      <c r="J78" s="4"/>
    </row>
    <row r="79" spans="1:11" ht="18.75">
      <c r="A79" s="72" t="s">
        <v>273</v>
      </c>
      <c r="B79" s="437"/>
      <c r="C79" s="74"/>
      <c r="D79" s="75"/>
      <c r="E79" s="75"/>
      <c r="F79" s="75"/>
      <c r="G79" s="109"/>
    </row>
    <row r="80" spans="1:11">
      <c r="A80" s="77" t="s">
        <v>274</v>
      </c>
    </row>
    <row r="81" spans="1:6" ht="18.75">
      <c r="A81" s="178" t="s">
        <v>65</v>
      </c>
      <c r="B81" s="441"/>
      <c r="C81" s="107"/>
      <c r="D81" s="108"/>
      <c r="E81" s="109"/>
      <c r="F81" s="109"/>
    </row>
    <row r="82" spans="1:6" ht="15.75">
      <c r="A82" s="206" t="s">
        <v>0</v>
      </c>
      <c r="B82" s="207"/>
      <c r="C82" s="113"/>
      <c r="D82" s="114"/>
      <c r="E82" s="115"/>
      <c r="F82" s="115"/>
    </row>
    <row r="83" spans="1:6" ht="20.25">
      <c r="A83" s="208" t="s">
        <v>88</v>
      </c>
      <c r="B83" s="442"/>
      <c r="C83" s="443"/>
      <c r="D83" s="444"/>
      <c r="E83" s="442"/>
      <c r="F83" s="115"/>
    </row>
    <row r="84" spans="1:6" ht="20.25">
      <c r="A84" s="208" t="s">
        <v>67</v>
      </c>
      <c r="B84" s="442"/>
      <c r="C84" s="443"/>
      <c r="D84" s="444"/>
      <c r="E84" s="442"/>
      <c r="F84" s="115"/>
    </row>
    <row r="85" spans="1:6" ht="20.25">
      <c r="A85" s="124" t="s">
        <v>68</v>
      </c>
      <c r="B85" s="442"/>
      <c r="C85" s="443"/>
      <c r="D85" s="209"/>
      <c r="E85" s="209"/>
      <c r="F85" s="63"/>
    </row>
    <row r="86" spans="1:6" ht="20.25">
      <c r="A86" s="208" t="s">
        <v>89</v>
      </c>
      <c r="B86" s="442"/>
      <c r="C86" s="443"/>
      <c r="D86" s="209"/>
      <c r="E86" s="209"/>
      <c r="F86" s="63"/>
    </row>
  </sheetData>
  <customSheetViews>
    <customSheetView guid="{035FD7B7-E407-47C6-82D2-F16A7036DEE3}" scale="85" showGridLines="0" topLeftCell="A46">
      <selection activeCell="C65" sqref="C65"/>
      <pageMargins left="0" right="0" top="0" bottom="0" header="0" footer="0"/>
    </customSheetView>
    <customSheetView guid="{D73C7D54-4891-4237-9750-225D2462AB34}" scale="85" showGridLines="0" topLeftCell="A46">
      <selection activeCell="C65" sqref="C65"/>
      <pageMargins left="0" right="0" top="0" bottom="0" header="0" footer="0"/>
    </customSheetView>
    <customSheetView guid="{77C6715E-78A8-45AF-BBE5-55C648F3FD39}" scale="85" showGridLines="0">
      <selection activeCell="I69" sqref="I69"/>
      <pageMargins left="0" right="0" top="0" bottom="0" header="0" footer="0"/>
    </customSheetView>
    <customSheetView guid="{C6EA2456-9077-41F6-8AD1-2B98609E6968}" scale="85" showGridLines="0">
      <selection activeCell="A29" sqref="A29:E52"/>
      <pageMargins left="0" right="0" top="0" bottom="0" header="0" footer="0"/>
    </customSheetView>
    <customSheetView guid="{36EED012-CDEF-4DC1-8A77-CC61E5DDA9AF}" scale="85" showGridLines="0" topLeftCell="A28">
      <selection activeCell="F75" sqref="F75"/>
      <pageMargins left="0" right="0" top="0" bottom="0" header="0" footer="0"/>
    </customSheetView>
    <customSheetView guid="{6D779134-8889-443F-9ACA-8D735092180D}" scale="85" showGridLines="0" topLeftCell="A16">
      <selection activeCell="E22" sqref="E22"/>
      <pageMargins left="0" right="0" top="0" bottom="0" header="0" footer="0"/>
    </customSheetView>
    <customSheetView guid="{3E9A2BAE-164D-47A0-8104-C7D4E0A4EAEF}" scale="85" showGridLines="0">
      <selection activeCell="E15" sqref="E15"/>
      <pageMargins left="0" right="0" top="0" bottom="0" header="0" footer="0"/>
    </customSheetView>
    <customSheetView guid="{3DA74F3E-F145-470D-BDA0-4288A858AFDF}" scale="85" showGridLines="0" topLeftCell="A16">
      <selection activeCell="E22" sqref="E22"/>
      <pageMargins left="0" right="0" top="0" bottom="0" header="0" footer="0"/>
    </customSheetView>
    <customSheetView guid="{8E2DF192-20FD-40DB-8385-493ED9B1C2BF}" scale="85" showGridLines="0" topLeftCell="A55">
      <selection activeCell="C65" sqref="C65"/>
      <pageMargins left="0" right="0" top="0" bottom="0" header="0" footer="0"/>
    </customSheetView>
  </customSheetViews>
  <mergeCells count="39">
    <mergeCell ref="I27:K27"/>
    <mergeCell ref="D17:D18"/>
    <mergeCell ref="A19:A20"/>
    <mergeCell ref="B19:B20"/>
    <mergeCell ref="C19:C20"/>
    <mergeCell ref="D19:D20"/>
    <mergeCell ref="A17:A18"/>
    <mergeCell ref="B17:B18"/>
    <mergeCell ref="C17:C18"/>
    <mergeCell ref="G27:G28"/>
    <mergeCell ref="H27:H28"/>
    <mergeCell ref="C28:E28"/>
    <mergeCell ref="D13:D14"/>
    <mergeCell ref="C15:C16"/>
    <mergeCell ref="D15:D16"/>
    <mergeCell ref="A15:A16"/>
    <mergeCell ref="B15:B16"/>
    <mergeCell ref="A13:A14"/>
    <mergeCell ref="B13:B14"/>
    <mergeCell ref="C13:C14"/>
    <mergeCell ref="A52:B53"/>
    <mergeCell ref="C52:E52"/>
    <mergeCell ref="C53:E53"/>
    <mergeCell ref="C27:E27"/>
    <mergeCell ref="A27:B28"/>
    <mergeCell ref="A1:J2"/>
    <mergeCell ref="A3:J3"/>
    <mergeCell ref="A7:A8"/>
    <mergeCell ref="B7:B8"/>
    <mergeCell ref="E7:E8"/>
    <mergeCell ref="G7:H7"/>
    <mergeCell ref="D9:D10"/>
    <mergeCell ref="B11:B12"/>
    <mergeCell ref="C11:C12"/>
    <mergeCell ref="D11:D12"/>
    <mergeCell ref="A11:A12"/>
    <mergeCell ref="A9:A10"/>
    <mergeCell ref="B9:B10"/>
    <mergeCell ref="C9:C10"/>
  </mergeCells>
  <hyperlinks>
    <hyperlink ref="A5" location="MENU!A1" display="BACK TO MENU" xr:uid="{00000000-0004-0000-1500-000000000000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43"/>
  <sheetViews>
    <sheetView showGridLines="0" zoomScale="85" zoomScaleNormal="85" workbookViewId="0">
      <selection activeCell="L11" sqref="L11"/>
    </sheetView>
  </sheetViews>
  <sheetFormatPr defaultColWidth="8.875" defaultRowHeight="12.75"/>
  <cols>
    <col min="1" max="1" width="21.125" style="134" customWidth="1"/>
    <col min="2" max="2" width="8" style="135" customWidth="1"/>
    <col min="3" max="3" width="8.125" style="35" customWidth="1"/>
    <col min="4" max="4" width="13.875" style="5" customWidth="1"/>
    <col min="5" max="5" width="15.125" style="5" customWidth="1"/>
    <col min="6" max="6" width="15.5" style="5" customWidth="1"/>
    <col min="7" max="7" width="31.25" style="5" customWidth="1"/>
    <col min="8" max="8" width="14.25" style="5" customWidth="1"/>
    <col min="9" max="9" width="19.125" style="5" customWidth="1"/>
    <col min="10" max="10" width="23.25" style="5" customWidth="1"/>
    <col min="11" max="11" width="21.625" style="5" customWidth="1"/>
    <col min="12" max="12" width="14.125" style="5" customWidth="1"/>
    <col min="13" max="16384" width="8.875" style="5"/>
  </cols>
  <sheetData>
    <row r="1" spans="1:16">
      <c r="A1" s="1053" t="s">
        <v>90</v>
      </c>
      <c r="B1" s="1053"/>
      <c r="C1" s="1053"/>
      <c r="D1" s="1053"/>
      <c r="E1" s="1053"/>
      <c r="F1" s="1053"/>
      <c r="G1" s="1053"/>
      <c r="H1" s="1053"/>
      <c r="I1" s="1053"/>
    </row>
    <row r="2" spans="1:16" s="127" customFormat="1" ht="18" customHeight="1">
      <c r="A2" s="1053"/>
      <c r="B2" s="1053"/>
      <c r="C2" s="1053"/>
      <c r="D2" s="1053"/>
      <c r="E2" s="1053"/>
      <c r="F2" s="1053"/>
      <c r="G2" s="1053"/>
      <c r="H2" s="1053"/>
      <c r="I2" s="1053"/>
    </row>
    <row r="3" spans="1:16" ht="30">
      <c r="A3" s="445"/>
      <c r="B3" s="446"/>
      <c r="C3" s="447"/>
      <c r="D3" s="448"/>
      <c r="E3" s="448"/>
      <c r="F3" s="449" t="s">
        <v>296</v>
      </c>
      <c r="G3" s="450"/>
      <c r="H3" s="450"/>
      <c r="I3" s="450"/>
      <c r="J3" s="450"/>
      <c r="K3" s="450"/>
    </row>
    <row r="4" spans="1:16" ht="20.25">
      <c r="A4" s="451"/>
      <c r="B4" s="451"/>
      <c r="C4" s="451"/>
      <c r="E4" s="452"/>
      <c r="H4" s="453" t="s">
        <v>91</v>
      </c>
      <c r="I4" s="148">
        <f>'CV2'!F5</f>
        <v>44105</v>
      </c>
    </row>
    <row r="5" spans="1:16" ht="15">
      <c r="A5" s="13" t="s">
        <v>70</v>
      </c>
      <c r="B5" s="222"/>
      <c r="C5" s="147"/>
      <c r="E5" s="150"/>
      <c r="F5" s="157"/>
      <c r="G5" s="157"/>
      <c r="H5" s="188"/>
    </row>
    <row r="6" spans="1:16">
      <c r="A6" s="5"/>
      <c r="B6" s="5"/>
      <c r="C6" s="5"/>
      <c r="D6" s="150"/>
    </row>
    <row r="7" spans="1:16" s="454" customFormat="1">
      <c r="A7" s="77"/>
      <c r="B7" s="229"/>
      <c r="C7" s="230"/>
      <c r="D7" s="231"/>
      <c r="E7" s="231"/>
      <c r="F7" s="228"/>
      <c r="G7" s="5"/>
      <c r="H7" s="5"/>
      <c r="I7" s="5"/>
      <c r="J7" s="5"/>
      <c r="K7" s="63"/>
      <c r="L7" s="63"/>
      <c r="M7" s="85"/>
      <c r="N7" s="85"/>
      <c r="O7" s="85"/>
      <c r="P7" s="85"/>
    </row>
    <row r="8" spans="1:16" s="809" customFormat="1" ht="21.75" customHeight="1">
      <c r="A8" s="1132" t="s">
        <v>287</v>
      </c>
      <c r="B8" s="1133"/>
      <c r="C8" s="1136" t="s">
        <v>2</v>
      </c>
      <c r="D8" s="1137"/>
      <c r="E8" s="1138"/>
      <c r="F8" s="801" t="s">
        <v>74</v>
      </c>
      <c r="G8" s="802" t="s">
        <v>292</v>
      </c>
      <c r="H8" s="803" t="s">
        <v>74</v>
      </c>
      <c r="I8" s="804"/>
      <c r="J8" s="805" t="s">
        <v>74</v>
      </c>
      <c r="K8" s="806"/>
      <c r="L8" s="807"/>
      <c r="M8" s="808"/>
      <c r="N8" s="808"/>
      <c r="O8" s="808"/>
      <c r="P8" s="808"/>
    </row>
    <row r="9" spans="1:16" s="809" customFormat="1" ht="21.75" customHeight="1">
      <c r="A9" s="1134"/>
      <c r="B9" s="1135"/>
      <c r="C9" s="1121" t="s">
        <v>93</v>
      </c>
      <c r="D9" s="1122"/>
      <c r="E9" s="1123"/>
      <c r="F9" s="810" t="s">
        <v>42</v>
      </c>
      <c r="G9" s="811" t="s">
        <v>293</v>
      </c>
      <c r="H9" s="812" t="s">
        <v>42</v>
      </c>
      <c r="I9" s="813" t="s">
        <v>297</v>
      </c>
      <c r="J9" s="813" t="s">
        <v>298</v>
      </c>
      <c r="K9" s="813" t="s">
        <v>299</v>
      </c>
      <c r="L9" s="813" t="s">
        <v>300</v>
      </c>
      <c r="M9" s="808"/>
      <c r="N9" s="808"/>
      <c r="O9" s="808"/>
      <c r="P9" s="808"/>
    </row>
    <row r="10" spans="1:16" s="454" customFormat="1" ht="21.75" customHeight="1">
      <c r="A10" s="937"/>
      <c r="B10" s="932"/>
      <c r="C10" s="933"/>
      <c r="D10" s="934"/>
      <c r="E10" s="935"/>
      <c r="F10" s="934"/>
      <c r="G10" s="495" t="s">
        <v>622</v>
      </c>
      <c r="H10" s="213">
        <v>45149</v>
      </c>
      <c r="I10" s="213">
        <f>H10+7</f>
        <v>45156</v>
      </c>
      <c r="J10" s="213">
        <f>H10+7</f>
        <v>45156</v>
      </c>
      <c r="K10" s="213"/>
      <c r="L10" s="213"/>
      <c r="M10" s="221" t="s">
        <v>301</v>
      </c>
      <c r="N10" s="85"/>
      <c r="O10" s="85"/>
      <c r="P10" s="85"/>
    </row>
    <row r="11" spans="1:16" s="454" customFormat="1" ht="21.75" customHeight="1">
      <c r="A11" s="659" t="s">
        <v>241</v>
      </c>
      <c r="B11" s="41" t="s">
        <v>579</v>
      </c>
      <c r="C11" s="42" t="s">
        <v>271</v>
      </c>
      <c r="D11" s="43">
        <v>45144</v>
      </c>
      <c r="E11" s="44" t="s">
        <v>6</v>
      </c>
      <c r="F11" s="43">
        <v>45146</v>
      </c>
      <c r="G11" s="498" t="s">
        <v>627</v>
      </c>
      <c r="H11" s="214">
        <v>45151</v>
      </c>
      <c r="I11" s="214"/>
      <c r="J11" s="214"/>
      <c r="K11" s="214">
        <f>H11+6</f>
        <v>45157</v>
      </c>
      <c r="L11" s="214">
        <f>H11+8</f>
        <v>45159</v>
      </c>
      <c r="M11" s="426" t="s">
        <v>302</v>
      </c>
      <c r="N11" s="85"/>
      <c r="O11" s="85"/>
      <c r="P11" s="85"/>
    </row>
    <row r="12" spans="1:16" s="454" customFormat="1" ht="21.75" customHeight="1">
      <c r="A12" s="660" t="s">
        <v>123</v>
      </c>
      <c r="B12" s="48"/>
      <c r="C12" s="49" t="s">
        <v>271</v>
      </c>
      <c r="D12" s="50">
        <v>45145</v>
      </c>
      <c r="E12" s="51" t="s">
        <v>16</v>
      </c>
      <c r="F12" s="50">
        <v>45147</v>
      </c>
      <c r="G12" s="436"/>
      <c r="H12" s="214"/>
      <c r="I12" s="214"/>
      <c r="J12" s="214"/>
      <c r="K12" s="214"/>
      <c r="L12" s="214"/>
      <c r="M12" s="426"/>
      <c r="N12" s="85"/>
      <c r="O12" s="85"/>
      <c r="P12" s="85"/>
    </row>
    <row r="13" spans="1:16" s="454" customFormat="1" ht="21.75" customHeight="1">
      <c r="A13" s="865" t="s">
        <v>254</v>
      </c>
      <c r="B13" s="866" t="s">
        <v>592</v>
      </c>
      <c r="C13" s="867" t="s">
        <v>271</v>
      </c>
      <c r="D13" s="868">
        <v>45145</v>
      </c>
      <c r="E13" s="869" t="s">
        <v>16</v>
      </c>
      <c r="F13" s="868">
        <v>45147</v>
      </c>
      <c r="G13" s="211"/>
      <c r="H13" s="215"/>
      <c r="I13" s="215"/>
      <c r="J13" s="215"/>
      <c r="K13" s="215"/>
      <c r="L13" s="215"/>
      <c r="M13" s="432"/>
      <c r="N13" s="85"/>
      <c r="O13" s="85"/>
      <c r="P13" s="85"/>
    </row>
    <row r="14" spans="1:16" s="454" customFormat="1" ht="21.75" customHeight="1">
      <c r="A14" s="937"/>
      <c r="B14" s="932"/>
      <c r="C14" s="933"/>
      <c r="D14" s="934"/>
      <c r="E14" s="935"/>
      <c r="F14" s="934"/>
      <c r="G14" s="495" t="s">
        <v>623</v>
      </c>
      <c r="H14" s="213">
        <f>H10+7</f>
        <v>45156</v>
      </c>
      <c r="I14" s="213">
        <f>I10+7</f>
        <v>45163</v>
      </c>
      <c r="J14" s="213">
        <f>J10+7</f>
        <v>45163</v>
      </c>
      <c r="K14" s="213"/>
      <c r="L14" s="213"/>
      <c r="M14" s="85"/>
      <c r="N14" s="85"/>
      <c r="O14" s="85"/>
      <c r="P14" s="85"/>
    </row>
    <row r="15" spans="1:16" s="454" customFormat="1" ht="21.75" customHeight="1">
      <c r="A15" s="659" t="s">
        <v>501</v>
      </c>
      <c r="B15" s="41" t="s">
        <v>580</v>
      </c>
      <c r="C15" s="42" t="s">
        <v>271</v>
      </c>
      <c r="D15" s="43">
        <v>45151</v>
      </c>
      <c r="E15" s="44" t="s">
        <v>6</v>
      </c>
      <c r="F15" s="43">
        <v>45153</v>
      </c>
      <c r="G15" s="498" t="s">
        <v>628</v>
      </c>
      <c r="H15" s="214">
        <f>H11+7</f>
        <v>45158</v>
      </c>
      <c r="I15" s="214"/>
      <c r="J15" s="214"/>
      <c r="K15" s="214">
        <f>K11+7</f>
        <v>45164</v>
      </c>
      <c r="L15" s="214">
        <f>L11+7</f>
        <v>45166</v>
      </c>
      <c r="M15" s="85"/>
      <c r="N15" s="85"/>
      <c r="O15" s="85"/>
      <c r="P15" s="85"/>
    </row>
    <row r="16" spans="1:16" s="454" customFormat="1" ht="21.75" customHeight="1">
      <c r="A16" s="47" t="s">
        <v>123</v>
      </c>
      <c r="B16" s="48"/>
      <c r="C16" s="49" t="s">
        <v>271</v>
      </c>
      <c r="D16" s="50">
        <v>45152</v>
      </c>
      <c r="E16" s="51" t="s">
        <v>16</v>
      </c>
      <c r="F16" s="50">
        <v>45154</v>
      </c>
      <c r="G16" s="436"/>
      <c r="H16" s="214"/>
      <c r="I16" s="214"/>
      <c r="J16" s="214"/>
      <c r="K16" s="214"/>
      <c r="L16" s="214"/>
      <c r="M16" s="85"/>
      <c r="N16" s="85"/>
      <c r="O16" s="85"/>
      <c r="P16" s="85"/>
    </row>
    <row r="17" spans="1:16" s="454" customFormat="1" ht="21.75" customHeight="1">
      <c r="A17" s="865" t="s">
        <v>398</v>
      </c>
      <c r="B17" s="866" t="s">
        <v>593</v>
      </c>
      <c r="C17" s="867" t="s">
        <v>271</v>
      </c>
      <c r="D17" s="868">
        <v>45152</v>
      </c>
      <c r="E17" s="869" t="s">
        <v>16</v>
      </c>
      <c r="F17" s="868">
        <v>45154</v>
      </c>
      <c r="G17" s="211"/>
      <c r="H17" s="215"/>
      <c r="I17" s="215"/>
      <c r="J17" s="215"/>
      <c r="K17" s="215"/>
      <c r="L17" s="215"/>
      <c r="M17" s="85"/>
      <c r="N17" s="85"/>
      <c r="O17" s="85"/>
      <c r="P17" s="85"/>
    </row>
    <row r="18" spans="1:16" s="454" customFormat="1" ht="21.75" customHeight="1">
      <c r="A18" s="937"/>
      <c r="B18" s="932"/>
      <c r="C18" s="933"/>
      <c r="D18" s="934"/>
      <c r="E18" s="935"/>
      <c r="F18" s="934"/>
      <c r="G18" s="495" t="s">
        <v>624</v>
      </c>
      <c r="H18" s="213">
        <f>H14+7</f>
        <v>45163</v>
      </c>
      <c r="I18" s="213">
        <f>I14+7</f>
        <v>45170</v>
      </c>
      <c r="J18" s="213">
        <f>J14+7</f>
        <v>45170</v>
      </c>
      <c r="K18" s="213"/>
      <c r="L18" s="213"/>
      <c r="M18" s="85"/>
      <c r="N18" s="85"/>
      <c r="O18" s="85"/>
      <c r="P18" s="85"/>
    </row>
    <row r="19" spans="1:16" s="454" customFormat="1" ht="21.75" customHeight="1">
      <c r="A19" s="659" t="s">
        <v>241</v>
      </c>
      <c r="B19" s="41" t="s">
        <v>581</v>
      </c>
      <c r="C19" s="42" t="s">
        <v>271</v>
      </c>
      <c r="D19" s="43">
        <v>45158</v>
      </c>
      <c r="E19" s="44" t="s">
        <v>6</v>
      </c>
      <c r="F19" s="43">
        <v>45160</v>
      </c>
      <c r="G19" s="498" t="s">
        <v>629</v>
      </c>
      <c r="H19" s="214">
        <f t="shared" ref="H19" si="0">H15+7</f>
        <v>45165</v>
      </c>
      <c r="I19" s="214"/>
      <c r="J19" s="214"/>
      <c r="K19" s="214">
        <f t="shared" ref="K19:L19" si="1">K15+7</f>
        <v>45171</v>
      </c>
      <c r="L19" s="214">
        <f t="shared" si="1"/>
        <v>45173</v>
      </c>
      <c r="M19" s="85"/>
      <c r="N19" s="85"/>
      <c r="O19" s="85"/>
      <c r="P19" s="85"/>
    </row>
    <row r="20" spans="1:16" s="454" customFormat="1" ht="21.75" customHeight="1">
      <c r="A20" s="47" t="s">
        <v>123</v>
      </c>
      <c r="B20" s="48"/>
      <c r="C20" s="49" t="s">
        <v>271</v>
      </c>
      <c r="D20" s="50">
        <v>45159</v>
      </c>
      <c r="E20" s="51" t="s">
        <v>16</v>
      </c>
      <c r="F20" s="50">
        <v>45161</v>
      </c>
      <c r="G20" s="436"/>
      <c r="H20" s="214"/>
      <c r="I20" s="214"/>
      <c r="J20" s="214"/>
      <c r="K20" s="214"/>
      <c r="L20" s="214"/>
      <c r="M20" s="85"/>
      <c r="N20" s="85"/>
      <c r="O20" s="85"/>
      <c r="P20" s="85"/>
    </row>
    <row r="21" spans="1:16" s="454" customFormat="1" ht="21.75" customHeight="1">
      <c r="A21" s="865" t="s">
        <v>254</v>
      </c>
      <c r="B21" s="866" t="s">
        <v>594</v>
      </c>
      <c r="C21" s="867" t="s">
        <v>271</v>
      </c>
      <c r="D21" s="868">
        <v>45159</v>
      </c>
      <c r="E21" s="869" t="s">
        <v>16</v>
      </c>
      <c r="F21" s="868">
        <v>45161</v>
      </c>
      <c r="G21" s="211"/>
      <c r="H21" s="215"/>
      <c r="I21" s="215"/>
      <c r="J21" s="215"/>
      <c r="K21" s="215"/>
      <c r="L21" s="215"/>
      <c r="M21" s="85"/>
      <c r="N21" s="85"/>
      <c r="O21" s="85"/>
      <c r="P21" s="85"/>
    </row>
    <row r="22" spans="1:16" s="454" customFormat="1" ht="21.75" customHeight="1">
      <c r="A22" s="937"/>
      <c r="B22" s="932"/>
      <c r="C22" s="933"/>
      <c r="D22" s="934"/>
      <c r="E22" s="935"/>
      <c r="F22" s="934"/>
      <c r="G22" s="495" t="s">
        <v>625</v>
      </c>
      <c r="H22" s="213">
        <f t="shared" ref="H22:J23" si="2">H18+7</f>
        <v>45170</v>
      </c>
      <c r="I22" s="213">
        <f t="shared" si="2"/>
        <v>45177</v>
      </c>
      <c r="J22" s="213">
        <f t="shared" si="2"/>
        <v>45177</v>
      </c>
      <c r="K22" s="213"/>
      <c r="L22" s="213"/>
      <c r="M22" s="85"/>
      <c r="N22" s="85"/>
      <c r="O22" s="85"/>
      <c r="P22" s="85"/>
    </row>
    <row r="23" spans="1:16" s="454" customFormat="1" ht="21.75" customHeight="1">
      <c r="A23" s="659" t="s">
        <v>501</v>
      </c>
      <c r="B23" s="41" t="s">
        <v>582</v>
      </c>
      <c r="C23" s="42" t="s">
        <v>271</v>
      </c>
      <c r="D23" s="43">
        <v>45165</v>
      </c>
      <c r="E23" s="44" t="s">
        <v>6</v>
      </c>
      <c r="F23" s="43">
        <v>45167</v>
      </c>
      <c r="G23" s="498" t="s">
        <v>630</v>
      </c>
      <c r="H23" s="214">
        <f t="shared" si="2"/>
        <v>45172</v>
      </c>
      <c r="I23" s="214"/>
      <c r="J23" s="214"/>
      <c r="K23" s="214">
        <f t="shared" ref="K23:L23" si="3">K19+7</f>
        <v>45178</v>
      </c>
      <c r="L23" s="214">
        <f t="shared" si="3"/>
        <v>45180</v>
      </c>
      <c r="M23" s="85"/>
      <c r="N23" s="85"/>
      <c r="O23" s="85"/>
      <c r="P23" s="85"/>
    </row>
    <row r="24" spans="1:16" s="454" customFormat="1" ht="21.75" customHeight="1">
      <c r="A24" s="47" t="s">
        <v>123</v>
      </c>
      <c r="B24" s="48"/>
      <c r="C24" s="49" t="s">
        <v>271</v>
      </c>
      <c r="D24" s="50">
        <v>45166</v>
      </c>
      <c r="E24" s="51" t="s">
        <v>16</v>
      </c>
      <c r="F24" s="50">
        <v>45168</v>
      </c>
      <c r="G24" s="436"/>
      <c r="H24" s="214"/>
      <c r="I24" s="214"/>
      <c r="J24" s="214"/>
      <c r="K24" s="214"/>
      <c r="L24" s="214"/>
      <c r="M24" s="85"/>
      <c r="N24" s="85"/>
      <c r="O24" s="85"/>
      <c r="P24" s="85"/>
    </row>
    <row r="25" spans="1:16" s="454" customFormat="1" ht="21.75" customHeight="1">
      <c r="A25" s="865" t="s">
        <v>398</v>
      </c>
      <c r="B25" s="866" t="s">
        <v>595</v>
      </c>
      <c r="C25" s="867" t="s">
        <v>271</v>
      </c>
      <c r="D25" s="868">
        <v>45166</v>
      </c>
      <c r="E25" s="869" t="s">
        <v>16</v>
      </c>
      <c r="F25" s="868">
        <v>45168</v>
      </c>
      <c r="G25" s="211"/>
      <c r="H25" s="215"/>
      <c r="I25" s="215"/>
      <c r="J25" s="215"/>
      <c r="K25" s="215"/>
      <c r="L25" s="215"/>
      <c r="M25" s="85"/>
      <c r="N25" s="85"/>
      <c r="O25" s="85"/>
      <c r="P25" s="85"/>
    </row>
    <row r="26" spans="1:16" s="454" customFormat="1" ht="21.75" customHeight="1">
      <c r="A26" s="937"/>
      <c r="B26" s="932"/>
      <c r="C26" s="933"/>
      <c r="D26" s="934"/>
      <c r="E26" s="935"/>
      <c r="F26" s="934"/>
      <c r="G26" s="495" t="s">
        <v>626</v>
      </c>
      <c r="H26" s="213">
        <f t="shared" ref="H26:J27" si="4">H22+7</f>
        <v>45177</v>
      </c>
      <c r="I26" s="213">
        <f t="shared" si="4"/>
        <v>45184</v>
      </c>
      <c r="J26" s="213">
        <f t="shared" si="4"/>
        <v>45184</v>
      </c>
      <c r="K26" s="213"/>
      <c r="L26" s="213"/>
      <c r="M26" s="85"/>
      <c r="N26" s="85"/>
      <c r="O26" s="85"/>
      <c r="P26" s="85"/>
    </row>
    <row r="27" spans="1:16" s="454" customFormat="1" ht="21.75" customHeight="1">
      <c r="A27" s="659" t="s">
        <v>241</v>
      </c>
      <c r="B27" s="41" t="s">
        <v>583</v>
      </c>
      <c r="C27" s="42" t="s">
        <v>271</v>
      </c>
      <c r="D27" s="43">
        <v>45172</v>
      </c>
      <c r="E27" s="44" t="s">
        <v>6</v>
      </c>
      <c r="F27" s="43">
        <v>45174</v>
      </c>
      <c r="G27" s="498" t="s">
        <v>631</v>
      </c>
      <c r="H27" s="214">
        <f t="shared" si="4"/>
        <v>45179</v>
      </c>
      <c r="I27" s="214"/>
      <c r="J27" s="214"/>
      <c r="K27" s="214">
        <f t="shared" ref="K27:L27" si="5">K23+7</f>
        <v>45185</v>
      </c>
      <c r="L27" s="214">
        <f t="shared" si="5"/>
        <v>45187</v>
      </c>
      <c r="M27" s="85"/>
      <c r="N27" s="85"/>
      <c r="O27" s="85"/>
      <c r="P27" s="85"/>
    </row>
    <row r="28" spans="1:16" s="454" customFormat="1" ht="21.75" customHeight="1">
      <c r="A28" s="47" t="s">
        <v>123</v>
      </c>
      <c r="B28" s="48"/>
      <c r="C28" s="49" t="s">
        <v>271</v>
      </c>
      <c r="D28" s="50">
        <v>45173</v>
      </c>
      <c r="E28" s="51" t="s">
        <v>16</v>
      </c>
      <c r="F28" s="50">
        <v>45175</v>
      </c>
      <c r="G28" s="436"/>
      <c r="H28" s="214"/>
      <c r="I28" s="214"/>
      <c r="J28" s="214"/>
      <c r="K28" s="214"/>
      <c r="L28" s="214"/>
      <c r="M28" s="85"/>
      <c r="N28" s="85"/>
      <c r="O28" s="85"/>
      <c r="P28" s="85"/>
    </row>
    <row r="29" spans="1:16" s="454" customFormat="1" ht="21.75" customHeight="1">
      <c r="A29" s="865" t="s">
        <v>254</v>
      </c>
      <c r="B29" s="866" t="s">
        <v>596</v>
      </c>
      <c r="C29" s="867" t="s">
        <v>271</v>
      </c>
      <c r="D29" s="868">
        <v>45173</v>
      </c>
      <c r="E29" s="869" t="s">
        <v>16</v>
      </c>
      <c r="F29" s="868">
        <v>45175</v>
      </c>
      <c r="G29" s="211"/>
      <c r="H29" s="215"/>
      <c r="I29" s="215"/>
      <c r="J29" s="215"/>
      <c r="K29" s="215"/>
      <c r="L29" s="215"/>
      <c r="M29" s="85"/>
      <c r="N29" s="85"/>
      <c r="O29" s="85"/>
      <c r="P29" s="85"/>
    </row>
    <row r="30" spans="1:16" s="454" customFormat="1" ht="15.75">
      <c r="A30" s="400"/>
      <c r="B30" s="401"/>
      <c r="C30" s="79"/>
      <c r="D30" s="79"/>
      <c r="E30" s="79"/>
      <c r="F30" s="79"/>
      <c r="G30" s="485"/>
      <c r="H30" s="470"/>
      <c r="I30" s="470"/>
      <c r="J30" s="470"/>
      <c r="K30" s="470"/>
      <c r="L30" s="470"/>
      <c r="M30" s="85"/>
      <c r="N30" s="85"/>
      <c r="O30" s="85"/>
      <c r="P30" s="85"/>
    </row>
    <row r="31" spans="1:16" s="454" customFormat="1" ht="15.75">
      <c r="A31" s="400"/>
      <c r="B31" s="401"/>
      <c r="C31" s="79"/>
      <c r="D31" s="79"/>
      <c r="E31" s="79"/>
      <c r="F31" s="79"/>
      <c r="G31" s="485"/>
      <c r="H31" s="470"/>
      <c r="I31" s="470"/>
      <c r="J31" s="470"/>
      <c r="K31" s="470"/>
      <c r="L31" s="470"/>
      <c r="M31" s="85"/>
      <c r="N31" s="85"/>
      <c r="O31" s="85"/>
      <c r="P31" s="85"/>
    </row>
    <row r="32" spans="1:16" s="454" customFormat="1">
      <c r="A32" s="5" t="s">
        <v>243</v>
      </c>
      <c r="B32" s="5"/>
      <c r="C32" s="205" t="s">
        <v>87</v>
      </c>
      <c r="D32" s="35"/>
      <c r="E32" s="5"/>
      <c r="F32" s="5"/>
      <c r="G32" s="5"/>
      <c r="H32" s="5"/>
      <c r="I32" s="5"/>
      <c r="J32" s="5"/>
      <c r="K32" s="63"/>
      <c r="L32" s="63"/>
      <c r="M32" s="85"/>
      <c r="N32" s="85"/>
      <c r="O32" s="85"/>
      <c r="P32" s="85"/>
    </row>
    <row r="33" spans="1:16" s="454" customFormat="1">
      <c r="A33" s="226" t="s">
        <v>255</v>
      </c>
      <c r="B33" s="229"/>
      <c r="C33" s="230"/>
      <c r="D33" s="231"/>
      <c r="E33" s="231"/>
      <c r="F33" s="228"/>
      <c r="G33" s="5"/>
      <c r="H33" s="5"/>
      <c r="I33" s="5"/>
      <c r="J33" s="5"/>
      <c r="K33" s="63"/>
      <c r="L33" s="63"/>
      <c r="M33" s="85"/>
      <c r="N33" s="85"/>
      <c r="O33" s="85"/>
      <c r="P33" s="85"/>
    </row>
    <row r="34" spans="1:16" s="454" customFormat="1">
      <c r="A34" s="66" t="s">
        <v>244</v>
      </c>
      <c r="B34" s="229"/>
      <c r="C34" s="230"/>
      <c r="D34" s="231"/>
      <c r="E34" s="231"/>
      <c r="F34" s="228"/>
      <c r="G34" s="5"/>
      <c r="H34" s="5"/>
      <c r="I34" s="5"/>
      <c r="J34" s="5"/>
      <c r="K34" s="63"/>
      <c r="L34" s="63"/>
      <c r="M34" s="85"/>
      <c r="N34" s="85"/>
      <c r="O34" s="85"/>
      <c r="P34" s="85"/>
    </row>
    <row r="35" spans="1:16" s="127" customFormat="1" ht="14.25">
      <c r="A35" s="72" t="s">
        <v>273</v>
      </c>
      <c r="B35" s="229"/>
      <c r="C35" s="230"/>
      <c r="D35" s="231"/>
      <c r="E35" s="231"/>
      <c r="F35" s="228"/>
      <c r="G35" s="5"/>
      <c r="H35" s="5"/>
      <c r="I35" s="5"/>
      <c r="J35" s="5"/>
      <c r="K35" s="63"/>
      <c r="L35" s="63"/>
    </row>
    <row r="36" spans="1:16">
      <c r="A36" s="77" t="s">
        <v>274</v>
      </c>
      <c r="B36" s="229"/>
      <c r="C36" s="230"/>
      <c r="D36" s="231"/>
      <c r="E36" s="231"/>
      <c r="F36" s="228"/>
      <c r="K36" s="63"/>
      <c r="L36" s="63"/>
    </row>
    <row r="37" spans="1:16">
      <c r="A37" s="77"/>
      <c r="B37" s="229"/>
      <c r="C37" s="230"/>
      <c r="D37" s="231"/>
      <c r="E37" s="231"/>
      <c r="F37" s="228"/>
      <c r="K37" s="63"/>
      <c r="L37" s="63"/>
    </row>
    <row r="38" spans="1:16">
      <c r="A38" s="77"/>
      <c r="B38" s="229"/>
      <c r="C38" s="230"/>
      <c r="D38" s="231"/>
      <c r="E38" s="231"/>
      <c r="F38" s="228"/>
      <c r="K38" s="63"/>
      <c r="L38" s="63"/>
    </row>
    <row r="39" spans="1:16" ht="15">
      <c r="A39" s="455" t="s">
        <v>0</v>
      </c>
      <c r="B39" s="456"/>
      <c r="C39" s="457"/>
      <c r="D39" s="127"/>
      <c r="E39" s="127"/>
      <c r="F39" s="127"/>
      <c r="K39" s="127"/>
      <c r="L39" s="127"/>
    </row>
    <row r="40" spans="1:16" ht="15.75">
      <c r="A40" s="124" t="s">
        <v>88</v>
      </c>
      <c r="B40" s="458"/>
    </row>
    <row r="41" spans="1:16" ht="15.75">
      <c r="A41" s="124" t="s">
        <v>67</v>
      </c>
      <c r="B41" s="458"/>
    </row>
    <row r="42" spans="1:16" ht="15.75">
      <c r="A42" s="124" t="s">
        <v>68</v>
      </c>
    </row>
    <row r="43" spans="1:16" ht="15.75">
      <c r="A43" s="124" t="s">
        <v>89</v>
      </c>
    </row>
  </sheetData>
  <customSheetViews>
    <customSheetView guid="{035FD7B7-E407-47C6-82D2-F16A7036DEE3}" scale="85" showGridLines="0" topLeftCell="A10">
      <selection activeCell="A10" sqref="A10:F33"/>
      <pageMargins left="0" right="0" top="0" bottom="0" header="0" footer="0"/>
    </customSheetView>
    <customSheetView guid="{D73C7D54-4891-4237-9750-225D2462AB34}" scale="85" showGridLines="0" topLeftCell="A10">
      <selection activeCell="A10" sqref="A10:F33"/>
      <pageMargins left="0" right="0" top="0" bottom="0" header="0" footer="0"/>
    </customSheetView>
    <customSheetView guid="{77C6715E-78A8-45AF-BBE5-55C648F3FD39}" scale="85" showGridLines="0" topLeftCell="A4">
      <selection activeCell="D36" sqref="D36"/>
      <pageMargins left="0" right="0" top="0" bottom="0" header="0" footer="0"/>
    </customSheetView>
    <customSheetView guid="{C6EA2456-9077-41F6-8AD1-2B98609E6968}" scale="85" showGridLines="0" topLeftCell="A10">
      <selection activeCell="A10" sqref="A10:E33"/>
      <pageMargins left="0" right="0" top="0" bottom="0" header="0" footer="0"/>
    </customSheetView>
    <customSheetView guid="{36EED012-CDEF-4DC1-8A77-CC61E5DDA9AF}" scale="85" showGridLines="0" topLeftCell="A7">
      <selection activeCell="I28" sqref="I28"/>
      <pageMargins left="0" right="0" top="0" bottom="0" header="0" footer="0"/>
    </customSheetView>
    <customSheetView guid="{6D779134-8889-443F-9ACA-8D735092180D}" scale="85" showGridLines="0">
      <selection activeCell="A10" sqref="A10:F33"/>
      <pageMargins left="0" right="0" top="0" bottom="0" header="0" footer="0"/>
    </customSheetView>
    <customSheetView guid="{3E9A2BAE-164D-47A0-8104-C7D4E0A4EAEF}" scale="85" showGridLines="0">
      <selection activeCell="F21" sqref="F21"/>
      <pageMargins left="0" right="0" top="0" bottom="0" header="0" footer="0"/>
    </customSheetView>
    <customSheetView guid="{3DA74F3E-F145-470D-BDA0-4288A858AFDF}" scale="85" showGridLines="0">
      <selection activeCell="A10" sqref="A10:F33"/>
      <pageMargins left="0" right="0" top="0" bottom="0" header="0" footer="0"/>
    </customSheetView>
    <customSheetView guid="{8E2DF192-20FD-40DB-8385-493ED9B1C2BF}" scale="85" showGridLines="0" topLeftCell="A4">
      <selection activeCell="A10" sqref="A10:F33"/>
      <pageMargins left="0" right="0" top="0" bottom="0" header="0" footer="0"/>
    </customSheetView>
  </customSheetViews>
  <mergeCells count="4">
    <mergeCell ref="A1:I2"/>
    <mergeCell ref="C9:E9"/>
    <mergeCell ref="A8:B9"/>
    <mergeCell ref="C8:E8"/>
  </mergeCells>
  <hyperlinks>
    <hyperlink ref="A5" location="MENU!A1" display="BACK TO MENU" xr:uid="{00000000-0004-0000-1600-000000000000}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71"/>
  <sheetViews>
    <sheetView showGridLines="0" topLeftCell="A4" zoomScale="85" zoomScaleNormal="85" workbookViewId="0">
      <selection activeCell="H34" sqref="H34"/>
    </sheetView>
  </sheetViews>
  <sheetFormatPr defaultColWidth="8.875" defaultRowHeight="12.75"/>
  <cols>
    <col min="1" max="1" width="28" style="614" customWidth="1"/>
    <col min="2" max="2" width="10.5" style="614" customWidth="1"/>
    <col min="3" max="3" width="18.375" style="614" customWidth="1"/>
    <col min="4" max="4" width="15.5" style="615" customWidth="1"/>
    <col min="5" max="5" width="20" style="616" customWidth="1"/>
    <col min="6" max="6" width="27.125" style="616" customWidth="1"/>
    <col min="7" max="7" width="44" style="540" customWidth="1"/>
    <col min="8" max="8" width="14.25" style="540" customWidth="1"/>
    <col min="9" max="9" width="12.375" style="540" customWidth="1"/>
    <col min="10" max="10" width="11.875" style="540" customWidth="1"/>
    <col min="11" max="11" width="15.75" style="540" customWidth="1"/>
    <col min="12" max="12" width="18.25" style="540" customWidth="1"/>
    <col min="13" max="16384" width="8.875" style="540"/>
  </cols>
  <sheetData>
    <row r="1" spans="1:19" ht="24.95" customHeight="1">
      <c r="A1" s="1154" t="s">
        <v>303</v>
      </c>
      <c r="B1" s="1154"/>
      <c r="C1" s="1154"/>
      <c r="D1" s="1154"/>
      <c r="E1" s="1154"/>
      <c r="F1" s="1154"/>
      <c r="G1" s="1154"/>
      <c r="H1" s="1154"/>
      <c r="I1" s="1154"/>
    </row>
    <row r="2" spans="1:19" s="541" customFormat="1" ht="24.95" customHeight="1">
      <c r="A2" s="1154"/>
      <c r="B2" s="1154"/>
      <c r="C2" s="1154"/>
      <c r="D2" s="1154"/>
      <c r="E2" s="1154"/>
      <c r="F2" s="1154"/>
      <c r="G2" s="1154"/>
      <c r="H2" s="1154"/>
      <c r="I2" s="1154"/>
    </row>
    <row r="3" spans="1:19" s="541" customFormat="1" ht="9.75" customHeight="1">
      <c r="A3" s="542"/>
      <c r="B3" s="542"/>
      <c r="C3" s="542"/>
      <c r="D3" s="542"/>
      <c r="E3" s="542"/>
      <c r="F3" s="542"/>
      <c r="G3" s="542"/>
      <c r="H3" s="542"/>
      <c r="I3" s="542"/>
    </row>
    <row r="4" spans="1:19" ht="27.75">
      <c r="A4" s="1155" t="s">
        <v>304</v>
      </c>
      <c r="B4" s="1155"/>
      <c r="C4" s="1155"/>
      <c r="D4" s="1155"/>
      <c r="E4" s="1155"/>
      <c r="F4" s="1155"/>
      <c r="G4" s="1155"/>
      <c r="H4" s="1155"/>
      <c r="I4" s="1155"/>
    </row>
    <row r="5" spans="1:19" ht="27.75">
      <c r="A5" s="543"/>
      <c r="B5" s="544"/>
      <c r="C5" s="545"/>
      <c r="D5" s="546"/>
      <c r="E5" s="547"/>
      <c r="F5" s="548"/>
      <c r="G5" s="549"/>
      <c r="H5" s="550"/>
      <c r="I5" s="550"/>
    </row>
    <row r="6" spans="1:19" ht="15">
      <c r="A6" s="551" t="s">
        <v>70</v>
      </c>
      <c r="B6" s="552"/>
      <c r="C6" s="544"/>
      <c r="D6" s="553"/>
      <c r="E6" s="554"/>
      <c r="F6" s="554"/>
      <c r="G6" s="555" t="s">
        <v>91</v>
      </c>
      <c r="H6" s="556">
        <f>'CV2'!F5</f>
        <v>44105</v>
      </c>
      <c r="I6" s="557"/>
    </row>
    <row r="7" spans="1:19" ht="18" hidden="1">
      <c r="A7" s="558"/>
      <c r="B7" s="552"/>
      <c r="C7" s="544"/>
      <c r="D7" s="553"/>
      <c r="E7" s="554"/>
      <c r="F7" s="554"/>
      <c r="G7" s="555"/>
      <c r="H7" s="556"/>
      <c r="I7" s="557"/>
    </row>
    <row r="8" spans="1:19" s="559" customFormat="1" ht="50.1" hidden="1" customHeight="1">
      <c r="A8" s="1156" t="s">
        <v>75</v>
      </c>
      <c r="B8" s="1158" t="s">
        <v>259</v>
      </c>
      <c r="C8" s="1159"/>
      <c r="D8" s="620" t="s">
        <v>191</v>
      </c>
      <c r="E8" s="621" t="s">
        <v>74</v>
      </c>
      <c r="F8" s="1162" t="s">
        <v>260</v>
      </c>
      <c r="G8" s="628" t="s">
        <v>74</v>
      </c>
      <c r="H8" s="629" t="s">
        <v>74</v>
      </c>
    </row>
    <row r="9" spans="1:19" s="559" customFormat="1" ht="24.95" hidden="1" customHeight="1">
      <c r="A9" s="1157"/>
      <c r="B9" s="1160"/>
      <c r="C9" s="1161"/>
      <c r="D9" s="619" t="s">
        <v>6</v>
      </c>
      <c r="E9" s="622" t="s">
        <v>45</v>
      </c>
      <c r="F9" s="1163"/>
      <c r="G9" s="626" t="s">
        <v>45</v>
      </c>
      <c r="H9" s="627" t="s">
        <v>305</v>
      </c>
    </row>
    <row r="10" spans="1:19" s="559" customFormat="1" ht="24.95" hidden="1" customHeight="1">
      <c r="A10" s="1146" t="e">
        <f>'Port Klang West'!#REF!</f>
        <v>#REF!</v>
      </c>
      <c r="B10" s="1142" t="e">
        <f>'Port Klang West'!#REF!</f>
        <v>#REF!</v>
      </c>
      <c r="C10" s="1143"/>
      <c r="D10" s="1148" t="e">
        <f>'Port Klang West'!#REF!</f>
        <v>#REF!</v>
      </c>
      <c r="E10" s="1148" t="e">
        <f>D10+4</f>
        <v>#REF!</v>
      </c>
      <c r="F10" s="560" t="s">
        <v>306</v>
      </c>
      <c r="G10" s="618">
        <v>44509</v>
      </c>
      <c r="H10" s="625">
        <f t="shared" ref="H10" si="0">G10+2</f>
        <v>44511</v>
      </c>
      <c r="I10" s="562" t="s">
        <v>307</v>
      </c>
      <c r="N10" s="563"/>
      <c r="O10" s="563"/>
      <c r="P10" s="563"/>
      <c r="Q10" s="563"/>
      <c r="R10" s="563"/>
      <c r="S10" s="563"/>
    </row>
    <row r="11" spans="1:19" s="559" customFormat="1" ht="24.95" hidden="1" customHeight="1">
      <c r="A11" s="1147"/>
      <c r="B11" s="1144"/>
      <c r="C11" s="1145"/>
      <c r="D11" s="1149"/>
      <c r="E11" s="1149"/>
      <c r="F11" s="636" t="s">
        <v>308</v>
      </c>
      <c r="G11" s="634">
        <v>44504</v>
      </c>
      <c r="H11" s="638">
        <f>G11+2</f>
        <v>44506</v>
      </c>
      <c r="I11" s="632" t="s">
        <v>309</v>
      </c>
      <c r="N11" s="563"/>
      <c r="O11" s="563"/>
      <c r="P11" s="563"/>
      <c r="Q11" s="563"/>
      <c r="R11" s="563"/>
      <c r="S11" s="563"/>
    </row>
    <row r="12" spans="1:19" s="559" customFormat="1" ht="24.95" hidden="1" customHeight="1">
      <c r="A12" s="1146" t="e">
        <f>'Port Klang West'!#REF!</f>
        <v>#REF!</v>
      </c>
      <c r="B12" s="1142" t="e">
        <f>'Port Klang West'!#REF!</f>
        <v>#REF!</v>
      </c>
      <c r="C12" s="1143"/>
      <c r="D12" s="1140" t="e">
        <f>D10+7</f>
        <v>#REF!</v>
      </c>
      <c r="E12" s="1148" t="e">
        <f t="shared" ref="E12" si="1">D12+4</f>
        <v>#REF!</v>
      </c>
      <c r="F12" s="560" t="s">
        <v>310</v>
      </c>
      <c r="G12" s="561">
        <f t="shared" ref="G12:G21" si="2">G10+7</f>
        <v>44516</v>
      </c>
      <c r="H12" s="625">
        <f t="shared" ref="H12:H20" si="3">G12+2</f>
        <v>44518</v>
      </c>
      <c r="N12" s="564"/>
      <c r="O12" s="564"/>
      <c r="P12" s="564"/>
      <c r="Q12" s="564"/>
      <c r="R12" s="564"/>
      <c r="S12" s="564"/>
    </row>
    <row r="13" spans="1:19" s="559" customFormat="1" ht="24.95" hidden="1" customHeight="1">
      <c r="A13" s="1147"/>
      <c r="B13" s="1144"/>
      <c r="C13" s="1145"/>
      <c r="D13" s="1152"/>
      <c r="E13" s="1149"/>
      <c r="F13" s="636" t="s">
        <v>311</v>
      </c>
      <c r="G13" s="634">
        <f t="shared" si="2"/>
        <v>44511</v>
      </c>
      <c r="H13" s="641">
        <f>G13+2</f>
        <v>44513</v>
      </c>
      <c r="N13" s="564"/>
      <c r="O13" s="564"/>
      <c r="P13" s="564"/>
      <c r="Q13" s="564"/>
      <c r="R13" s="564"/>
      <c r="S13" s="564"/>
    </row>
    <row r="14" spans="1:19" s="559" customFormat="1" ht="24.95" hidden="1" customHeight="1">
      <c r="A14" s="1146" t="e">
        <f>'Port Klang West'!#REF!</f>
        <v>#REF!</v>
      </c>
      <c r="B14" s="1142" t="e">
        <f>'Port Klang West'!#REF!</f>
        <v>#REF!</v>
      </c>
      <c r="C14" s="1143"/>
      <c r="D14" s="1140" t="e">
        <f>D12+7</f>
        <v>#REF!</v>
      </c>
      <c r="E14" s="1148" t="e">
        <f t="shared" ref="E14" si="4">D14+4</f>
        <v>#REF!</v>
      </c>
      <c r="F14" s="560" t="s">
        <v>312</v>
      </c>
      <c r="G14" s="630">
        <f t="shared" si="2"/>
        <v>44523</v>
      </c>
      <c r="H14" s="631">
        <f t="shared" si="3"/>
        <v>44525</v>
      </c>
      <c r="N14" s="564"/>
      <c r="O14" s="564"/>
      <c r="P14" s="564"/>
      <c r="Q14" s="564"/>
      <c r="R14" s="564"/>
      <c r="S14" s="564"/>
    </row>
    <row r="15" spans="1:19" s="559" customFormat="1" ht="24.95" hidden="1" customHeight="1">
      <c r="A15" s="1147"/>
      <c r="B15" s="1144"/>
      <c r="C15" s="1145"/>
      <c r="D15" s="1141"/>
      <c r="E15" s="1149"/>
      <c r="F15" s="636" t="s">
        <v>158</v>
      </c>
      <c r="G15" s="635">
        <f t="shared" si="2"/>
        <v>44518</v>
      </c>
      <c r="H15" s="640">
        <f>G15+2</f>
        <v>44520</v>
      </c>
      <c r="N15" s="564"/>
      <c r="O15" s="564"/>
      <c r="P15" s="564"/>
      <c r="Q15" s="564"/>
      <c r="R15" s="564"/>
      <c r="S15" s="564"/>
    </row>
    <row r="16" spans="1:19" s="559" customFormat="1" ht="24.95" hidden="1" customHeight="1">
      <c r="A16" s="1146" t="e">
        <f>'Port Klang West'!#REF!</f>
        <v>#REF!</v>
      </c>
      <c r="B16" s="1142" t="e">
        <f>'Port Klang West'!#REF!</f>
        <v>#REF!</v>
      </c>
      <c r="C16" s="1143"/>
      <c r="D16" s="1140" t="e">
        <f>D14+7</f>
        <v>#REF!</v>
      </c>
      <c r="E16" s="1148" t="e">
        <f t="shared" ref="E16" si="5">D16+4</f>
        <v>#REF!</v>
      </c>
      <c r="F16" s="560" t="s">
        <v>313</v>
      </c>
      <c r="G16" s="561">
        <f t="shared" si="2"/>
        <v>44530</v>
      </c>
      <c r="H16" s="625">
        <f t="shared" si="3"/>
        <v>44532</v>
      </c>
      <c r="N16" s="540"/>
      <c r="O16" s="540"/>
      <c r="P16" s="540"/>
      <c r="Q16" s="540"/>
      <c r="R16" s="540"/>
      <c r="S16" s="540"/>
    </row>
    <row r="17" spans="1:19" s="559" customFormat="1" ht="24.95" hidden="1" customHeight="1">
      <c r="A17" s="1147"/>
      <c r="B17" s="1144"/>
      <c r="C17" s="1145"/>
      <c r="D17" s="1141"/>
      <c r="E17" s="1149"/>
      <c r="F17" s="636" t="s">
        <v>314</v>
      </c>
      <c r="G17" s="633">
        <f t="shared" si="2"/>
        <v>44525</v>
      </c>
      <c r="H17" s="638">
        <f>G17+2</f>
        <v>44527</v>
      </c>
      <c r="N17" s="540"/>
      <c r="O17" s="540"/>
      <c r="P17" s="540"/>
      <c r="Q17" s="540"/>
      <c r="R17" s="540"/>
      <c r="S17" s="540"/>
    </row>
    <row r="18" spans="1:19" s="559" customFormat="1" ht="24.95" hidden="1" customHeight="1">
      <c r="A18" s="1146" t="e">
        <f>'Port Klang West'!#REF!</f>
        <v>#REF!</v>
      </c>
      <c r="B18" s="1142" t="e">
        <f>'Port Klang West'!#REF!</f>
        <v>#REF!</v>
      </c>
      <c r="C18" s="1143"/>
      <c r="D18" s="1140" t="e">
        <f>D16+7</f>
        <v>#REF!</v>
      </c>
      <c r="E18" s="1148" t="e">
        <f t="shared" ref="E18" si="6">D18+4</f>
        <v>#REF!</v>
      </c>
      <c r="F18" s="560" t="s">
        <v>315</v>
      </c>
      <c r="G18" s="623">
        <f t="shared" si="2"/>
        <v>44537</v>
      </c>
      <c r="H18" s="624">
        <f t="shared" si="3"/>
        <v>44539</v>
      </c>
      <c r="N18" s="565"/>
      <c r="O18" s="565"/>
      <c r="P18" s="565"/>
      <c r="Q18" s="565"/>
      <c r="R18" s="565"/>
      <c r="S18" s="565"/>
    </row>
    <row r="19" spans="1:19" s="559" customFormat="1" ht="24.95" hidden="1" customHeight="1">
      <c r="A19" s="1147"/>
      <c r="B19" s="1144"/>
      <c r="C19" s="1145"/>
      <c r="D19" s="1141"/>
      <c r="E19" s="1149"/>
      <c r="F19" s="636" t="s">
        <v>158</v>
      </c>
      <c r="G19" s="637">
        <f t="shared" si="2"/>
        <v>44532</v>
      </c>
      <c r="H19" s="639">
        <f>G19+2</f>
        <v>44534</v>
      </c>
      <c r="N19" s="565"/>
      <c r="O19" s="565"/>
      <c r="P19" s="565"/>
      <c r="Q19" s="565"/>
      <c r="R19" s="565"/>
      <c r="S19" s="565"/>
    </row>
    <row r="20" spans="1:19" s="559" customFormat="1" ht="24.95" hidden="1" customHeight="1">
      <c r="A20" s="1146" t="e">
        <f>'Port Klang West'!#REF!</f>
        <v>#REF!</v>
      </c>
      <c r="B20" s="1142" t="e">
        <f>'Port Klang West'!#REF!</f>
        <v>#REF!</v>
      </c>
      <c r="C20" s="1143"/>
      <c r="D20" s="1153" t="e">
        <f>D18+7</f>
        <v>#REF!</v>
      </c>
      <c r="E20" s="1148" t="e">
        <f t="shared" ref="E20" si="7">D20+4</f>
        <v>#REF!</v>
      </c>
      <c r="F20" s="560" t="s">
        <v>316</v>
      </c>
      <c r="G20" s="618">
        <f t="shared" si="2"/>
        <v>44544</v>
      </c>
      <c r="H20" s="617">
        <f t="shared" si="3"/>
        <v>44546</v>
      </c>
      <c r="N20" s="565"/>
      <c r="O20" s="565"/>
      <c r="P20" s="565"/>
      <c r="Q20" s="565"/>
      <c r="R20" s="565"/>
      <c r="S20" s="565"/>
    </row>
    <row r="21" spans="1:19" s="559" customFormat="1" ht="24.95" hidden="1" customHeight="1">
      <c r="A21" s="1147"/>
      <c r="B21" s="1144"/>
      <c r="C21" s="1145"/>
      <c r="D21" s="1141"/>
      <c r="E21" s="1149"/>
      <c r="F21" s="636" t="s">
        <v>158</v>
      </c>
      <c r="G21" s="633">
        <f t="shared" si="2"/>
        <v>44539</v>
      </c>
      <c r="H21" s="638">
        <f>G21+2</f>
        <v>44541</v>
      </c>
      <c r="N21" s="565"/>
      <c r="O21" s="565"/>
      <c r="P21" s="565"/>
      <c r="Q21" s="565"/>
      <c r="R21" s="565"/>
      <c r="S21" s="565"/>
    </row>
    <row r="22" spans="1:19" s="559" customFormat="1" ht="24.95" hidden="1" customHeight="1">
      <c r="N22" s="565"/>
      <c r="O22" s="565"/>
      <c r="P22" s="565"/>
      <c r="Q22" s="565"/>
      <c r="R22" s="565"/>
      <c r="S22" s="565"/>
    </row>
    <row r="23" spans="1:19" s="563" customFormat="1" ht="19.5" hidden="1" customHeight="1">
      <c r="A23" s="566"/>
      <c r="B23" s="567"/>
      <c r="C23" s="568"/>
      <c r="D23" s="569"/>
      <c r="E23" s="570" t="s">
        <v>87</v>
      </c>
      <c r="F23" s="569"/>
      <c r="G23" s="569"/>
      <c r="H23" s="569"/>
      <c r="N23" s="565"/>
      <c r="O23" s="565"/>
      <c r="P23" s="565"/>
      <c r="Q23" s="565"/>
      <c r="R23" s="565"/>
      <c r="S23" s="565"/>
    </row>
    <row r="24" spans="1:19" s="564" customFormat="1" ht="15" hidden="1" customHeight="1">
      <c r="A24" s="571" t="s">
        <v>84</v>
      </c>
      <c r="C24" s="572"/>
      <c r="D24" s="572"/>
      <c r="E24" s="573"/>
      <c r="N24" s="565"/>
      <c r="O24" s="565"/>
      <c r="P24" s="565"/>
      <c r="Q24" s="565"/>
      <c r="R24" s="565"/>
      <c r="S24" s="565"/>
    </row>
    <row r="25" spans="1:19" s="564" customFormat="1" ht="15" hidden="1" customHeight="1">
      <c r="A25" s="574" t="s">
        <v>167</v>
      </c>
      <c r="B25" s="574" t="s">
        <v>265</v>
      </c>
      <c r="C25" s="571"/>
      <c r="E25" s="575"/>
      <c r="N25" s="565"/>
      <c r="O25" s="565"/>
      <c r="P25" s="565"/>
      <c r="Q25" s="565"/>
      <c r="R25" s="565"/>
      <c r="S25" s="565"/>
    </row>
    <row r="26" spans="1:19" ht="18">
      <c r="A26" s="576"/>
      <c r="B26" s="544"/>
      <c r="C26" s="544"/>
      <c r="D26" s="553"/>
      <c r="E26" s="554"/>
      <c r="F26" s="554"/>
      <c r="G26" s="577"/>
      <c r="H26" s="577"/>
      <c r="I26" s="557"/>
      <c r="N26" s="565"/>
      <c r="O26" s="565"/>
      <c r="P26" s="565"/>
      <c r="Q26" s="565"/>
      <c r="R26" s="565"/>
      <c r="S26" s="565"/>
    </row>
    <row r="27" spans="1:19" s="565" customFormat="1" ht="27.75" customHeight="1">
      <c r="A27" s="1151" t="s">
        <v>287</v>
      </c>
      <c r="B27" s="1151"/>
      <c r="C27" s="1150" t="s">
        <v>2</v>
      </c>
      <c r="D27" s="1150"/>
      <c r="E27" s="1150"/>
      <c r="F27" s="814" t="s">
        <v>74</v>
      </c>
      <c r="G27" s="815" t="s">
        <v>292</v>
      </c>
      <c r="H27" s="1139" t="s">
        <v>74</v>
      </c>
      <c r="I27" s="1139"/>
      <c r="J27" s="1139"/>
      <c r="K27" s="1139"/>
      <c r="L27" s="1139"/>
    </row>
    <row r="28" spans="1:19" s="565" customFormat="1" ht="24.95" customHeight="1">
      <c r="A28" s="1151"/>
      <c r="B28" s="1151"/>
      <c r="C28" s="1150" t="s">
        <v>93</v>
      </c>
      <c r="D28" s="1150"/>
      <c r="E28" s="1150"/>
      <c r="F28" s="814" t="s">
        <v>42</v>
      </c>
      <c r="G28" s="815" t="s">
        <v>293</v>
      </c>
      <c r="H28" s="814" t="s">
        <v>42</v>
      </c>
      <c r="I28" s="814" t="s">
        <v>305</v>
      </c>
      <c r="J28" s="814" t="s">
        <v>317</v>
      </c>
      <c r="K28" s="814" t="s">
        <v>318</v>
      </c>
      <c r="L28" s="814" t="s">
        <v>319</v>
      </c>
    </row>
    <row r="29" spans="1:19" s="565" customFormat="1" ht="20.100000000000001" customHeight="1">
      <c r="A29" s="931"/>
      <c r="B29" s="938"/>
      <c r="C29" s="933"/>
      <c r="D29" s="934"/>
      <c r="E29" s="935"/>
      <c r="F29" s="934"/>
      <c r="G29" s="675" t="s">
        <v>632</v>
      </c>
      <c r="H29" s="676">
        <v>45151</v>
      </c>
      <c r="I29" s="676">
        <f>H29+4</f>
        <v>45155</v>
      </c>
      <c r="J29" s="870"/>
      <c r="K29" s="871"/>
      <c r="L29" s="872"/>
      <c r="M29" s="578" t="s">
        <v>307</v>
      </c>
    </row>
    <row r="30" spans="1:19" s="565" customFormat="1" ht="20.100000000000001" customHeight="1">
      <c r="A30" s="873" t="str">
        <f>'YANGON (AWPT)'!A39</f>
        <v>CAPE FAWLEY</v>
      </c>
      <c r="B30" s="683" t="str">
        <f>'YANGON (AWPT)'!B39</f>
        <v>103S</v>
      </c>
      <c r="C30" s="684" t="s">
        <v>271</v>
      </c>
      <c r="D30" s="684">
        <f>'YANGON (AWPT)'!D39</f>
        <v>45144</v>
      </c>
      <c r="E30" s="684" t="s">
        <v>6</v>
      </c>
      <c r="F30" s="684">
        <f>D30+2</f>
        <v>45146</v>
      </c>
      <c r="G30" s="874" t="s">
        <v>635</v>
      </c>
      <c r="H30" s="875">
        <v>45152</v>
      </c>
      <c r="I30" s="677"/>
      <c r="J30" s="875">
        <f>H30+3</f>
        <v>45155</v>
      </c>
      <c r="K30" s="876"/>
      <c r="L30" s="877"/>
      <c r="M30" s="674" t="s">
        <v>320</v>
      </c>
    </row>
    <row r="31" spans="1:19" s="565" customFormat="1" ht="20.100000000000001" customHeight="1">
      <c r="A31" s="681" t="str">
        <f>'YANGON (AWPT)'!A40</f>
        <v>BLANK</v>
      </c>
      <c r="B31" s="682">
        <f>'YANGON (AWPT)'!B40</f>
        <v>0</v>
      </c>
      <c r="C31" s="685" t="str">
        <f>'YANGON (AWPT)'!C40</f>
        <v>CAT LAI</v>
      </c>
      <c r="D31" s="685">
        <f>'YANGON (AWPT)'!D40</f>
        <v>45145</v>
      </c>
      <c r="E31" s="685" t="str">
        <f>'YANGON (AWPT)'!E40</f>
        <v>MON</v>
      </c>
      <c r="F31" s="685">
        <f>D31+2</f>
        <v>45147</v>
      </c>
      <c r="G31" s="878" t="s">
        <v>637</v>
      </c>
      <c r="H31" s="878">
        <v>45148</v>
      </c>
      <c r="I31" s="677"/>
      <c r="J31" s="875"/>
      <c r="K31" s="878">
        <f>H31+1</f>
        <v>45149</v>
      </c>
      <c r="L31" s="877"/>
      <c r="M31" s="696" t="s">
        <v>321</v>
      </c>
    </row>
    <row r="32" spans="1:19" s="565" customFormat="1" ht="20.100000000000001" customHeight="1">
      <c r="A32" s="681"/>
      <c r="B32" s="682"/>
      <c r="C32" s="685"/>
      <c r="D32" s="685"/>
      <c r="E32" s="685"/>
      <c r="F32" s="685"/>
      <c r="G32" s="879" t="s">
        <v>641</v>
      </c>
      <c r="H32" s="880">
        <v>45153</v>
      </c>
      <c r="I32" s="677"/>
      <c r="J32" s="875"/>
      <c r="K32" s="880">
        <f>H32+2</f>
        <v>45155</v>
      </c>
      <c r="L32" s="877"/>
      <c r="M32" s="697" t="s">
        <v>322</v>
      </c>
    </row>
    <row r="33" spans="1:19" s="565" customFormat="1" ht="20.100000000000001" customHeight="1">
      <c r="A33" s="681"/>
      <c r="B33" s="682"/>
      <c r="C33" s="685"/>
      <c r="D33" s="685"/>
      <c r="E33" s="685"/>
      <c r="F33" s="685"/>
      <c r="G33" s="881" t="s">
        <v>646</v>
      </c>
      <c r="H33" s="882">
        <v>45149</v>
      </c>
      <c r="I33" s="677"/>
      <c r="J33" s="875"/>
      <c r="K33" s="882">
        <f>H33+2</f>
        <v>45151</v>
      </c>
      <c r="L33" s="877"/>
      <c r="M33" s="698" t="s">
        <v>323</v>
      </c>
    </row>
    <row r="34" spans="1:19" s="565" customFormat="1" ht="20.100000000000001" customHeight="1">
      <c r="A34" s="883" t="str">
        <f>'YANGON (AWPT)'!A41</f>
        <v>CSCL LIMA</v>
      </c>
      <c r="B34" s="884" t="str">
        <f>'YANGON (AWPT)'!B41</f>
        <v>163S</v>
      </c>
      <c r="C34" s="885" t="s">
        <v>271</v>
      </c>
      <c r="D34" s="885">
        <f>'YANGON (AWPT)'!D41</f>
        <v>45145</v>
      </c>
      <c r="E34" s="885" t="s">
        <v>16</v>
      </c>
      <c r="F34" s="885">
        <f>D34+2</f>
        <v>45147</v>
      </c>
      <c r="G34" s="701" t="s">
        <v>650</v>
      </c>
      <c r="H34" s="700">
        <v>45149</v>
      </c>
      <c r="I34" s="678"/>
      <c r="J34" s="872"/>
      <c r="K34" s="872"/>
      <c r="L34" s="886">
        <f>H34+2</f>
        <v>45151</v>
      </c>
      <c r="M34" s="565" t="s">
        <v>324</v>
      </c>
    </row>
    <row r="35" spans="1:19" s="565" customFormat="1" ht="20.100000000000001" customHeight="1">
      <c r="A35" s="931"/>
      <c r="B35" s="938"/>
      <c r="C35" s="933"/>
      <c r="D35" s="934"/>
      <c r="E35" s="935"/>
      <c r="F35" s="934"/>
      <c r="G35" s="675" t="s">
        <v>633</v>
      </c>
      <c r="H35" s="676">
        <f>H29+7</f>
        <v>45158</v>
      </c>
      <c r="I35" s="676">
        <f>I29+7</f>
        <v>45162</v>
      </c>
      <c r="J35" s="872"/>
      <c r="K35" s="872"/>
      <c r="L35" s="877"/>
    </row>
    <row r="36" spans="1:19" s="565" customFormat="1" ht="20.100000000000001" customHeight="1">
      <c r="A36" s="873" t="str">
        <f>'YANGON (AWPT)'!A43</f>
        <v>SAN LORENZO</v>
      </c>
      <c r="B36" s="683" t="str">
        <f>'YANGON (AWPT)'!B43</f>
        <v>238S</v>
      </c>
      <c r="C36" s="684" t="s">
        <v>271</v>
      </c>
      <c r="D36" s="684">
        <f>D30+7</f>
        <v>45151</v>
      </c>
      <c r="E36" s="684" t="s">
        <v>6</v>
      </c>
      <c r="F36" s="684">
        <f>D36+2</f>
        <v>45153</v>
      </c>
      <c r="G36" s="874" t="s">
        <v>636</v>
      </c>
      <c r="H36" s="875">
        <f t="shared" ref="H36:H58" si="8">H30+7</f>
        <v>45159</v>
      </c>
      <c r="I36" s="677"/>
      <c r="J36" s="875">
        <f>H36+3</f>
        <v>45162</v>
      </c>
      <c r="K36" s="872"/>
      <c r="L36" s="877"/>
    </row>
    <row r="37" spans="1:19" s="565" customFormat="1" ht="20.100000000000001" customHeight="1">
      <c r="A37" s="887" t="str">
        <f>'YANGON (AWPT)'!A44</f>
        <v>BLANK</v>
      </c>
      <c r="B37" s="682">
        <f>'YANGON (AWPT)'!B44</f>
        <v>0</v>
      </c>
      <c r="C37" s="685" t="s">
        <v>271</v>
      </c>
      <c r="D37" s="685">
        <f>D31+7</f>
        <v>45152</v>
      </c>
      <c r="E37" s="685" t="s">
        <v>16</v>
      </c>
      <c r="F37" s="685">
        <f>D37+2</f>
        <v>45154</v>
      </c>
      <c r="G37" s="878" t="s">
        <v>638</v>
      </c>
      <c r="H37" s="878">
        <f t="shared" si="8"/>
        <v>45155</v>
      </c>
      <c r="I37" s="677"/>
      <c r="J37" s="875"/>
      <c r="K37" s="878">
        <f>H37+1</f>
        <v>45156</v>
      </c>
      <c r="L37" s="877"/>
    </row>
    <row r="38" spans="1:19" s="565" customFormat="1" ht="20.100000000000001" customHeight="1">
      <c r="A38" s="873"/>
      <c r="B38" s="683"/>
      <c r="C38" s="684"/>
      <c r="D38" s="684"/>
      <c r="E38" s="684"/>
      <c r="F38" s="685"/>
      <c r="G38" s="880" t="s">
        <v>642</v>
      </c>
      <c r="H38" s="880">
        <f t="shared" si="8"/>
        <v>45160</v>
      </c>
      <c r="I38" s="677"/>
      <c r="J38" s="875"/>
      <c r="K38" s="880">
        <f>H38+2</f>
        <v>45162</v>
      </c>
      <c r="L38" s="877"/>
    </row>
    <row r="39" spans="1:19" s="565" customFormat="1" ht="20.100000000000001" customHeight="1">
      <c r="A39" s="873"/>
      <c r="B39" s="683"/>
      <c r="C39" s="684"/>
      <c r="D39" s="684"/>
      <c r="E39" s="684"/>
      <c r="F39" s="685"/>
      <c r="G39" s="881" t="s">
        <v>647</v>
      </c>
      <c r="H39" s="882">
        <f t="shared" si="8"/>
        <v>45156</v>
      </c>
      <c r="I39" s="677"/>
      <c r="J39" s="875"/>
      <c r="K39" s="882">
        <f>H39+2</f>
        <v>45158</v>
      </c>
      <c r="L39" s="877"/>
    </row>
    <row r="40" spans="1:19" s="565" customFormat="1" ht="19.5" customHeight="1">
      <c r="A40" s="883" t="str">
        <f>'YANGON (AWPT)'!A45</f>
        <v>SINAR SUNDA</v>
      </c>
      <c r="B40" s="884" t="str">
        <f>'YANGON (AWPT)'!B45</f>
        <v>146S</v>
      </c>
      <c r="C40" s="885" t="s">
        <v>271</v>
      </c>
      <c r="D40" s="885">
        <f>D34+7</f>
        <v>45152</v>
      </c>
      <c r="E40" s="885" t="s">
        <v>16</v>
      </c>
      <c r="F40" s="885">
        <f>D40+2</f>
        <v>45154</v>
      </c>
      <c r="G40" s="699" t="s">
        <v>651</v>
      </c>
      <c r="H40" s="700">
        <f t="shared" si="8"/>
        <v>45156</v>
      </c>
      <c r="I40" s="678"/>
      <c r="J40" s="872"/>
      <c r="K40" s="872"/>
      <c r="L40" s="886">
        <f>H40+2</f>
        <v>45158</v>
      </c>
    </row>
    <row r="41" spans="1:19" s="565" customFormat="1" ht="20.100000000000001" customHeight="1">
      <c r="A41" s="931"/>
      <c r="B41" s="938"/>
      <c r="C41" s="933"/>
      <c r="D41" s="934"/>
      <c r="E41" s="935"/>
      <c r="F41" s="934"/>
      <c r="G41" s="675" t="s">
        <v>634</v>
      </c>
      <c r="H41" s="676">
        <f t="shared" si="8"/>
        <v>45165</v>
      </c>
      <c r="I41" s="676">
        <f>I35+7</f>
        <v>45169</v>
      </c>
      <c r="J41" s="872"/>
      <c r="K41" s="872"/>
      <c r="L41" s="877"/>
      <c r="N41" s="540"/>
      <c r="O41" s="540"/>
      <c r="P41" s="540"/>
      <c r="Q41" s="540"/>
      <c r="R41" s="540"/>
      <c r="S41" s="540"/>
    </row>
    <row r="42" spans="1:19" s="565" customFormat="1" ht="21" customHeight="1">
      <c r="A42" s="873" t="str">
        <f>'YANGON (AWPT)'!A47</f>
        <v>CAPE FAWLEY</v>
      </c>
      <c r="B42" s="683" t="str">
        <f>'YANGON (AWPT)'!B47</f>
        <v>104S</v>
      </c>
      <c r="C42" s="684" t="s">
        <v>271</v>
      </c>
      <c r="D42" s="684">
        <f>D36+7</f>
        <v>45158</v>
      </c>
      <c r="E42" s="684" t="s">
        <v>6</v>
      </c>
      <c r="F42" s="684">
        <f>D42+2</f>
        <v>45160</v>
      </c>
      <c r="G42" s="874" t="s">
        <v>158</v>
      </c>
      <c r="H42" s="875">
        <f t="shared" si="8"/>
        <v>45166</v>
      </c>
      <c r="I42" s="875"/>
      <c r="J42" s="875">
        <f>H42+3</f>
        <v>45169</v>
      </c>
      <c r="K42" s="872"/>
      <c r="L42" s="877"/>
      <c r="N42" s="540"/>
      <c r="O42" s="540"/>
      <c r="P42" s="540"/>
      <c r="Q42" s="540"/>
      <c r="R42" s="540"/>
      <c r="S42" s="540"/>
    </row>
    <row r="43" spans="1:19" s="565" customFormat="1" ht="21" customHeight="1">
      <c r="A43" s="887" t="str">
        <f>'YANGON (AWPT)'!A48</f>
        <v>BLANK</v>
      </c>
      <c r="B43" s="682">
        <f>'YANGON (AWPT)'!B48</f>
        <v>0</v>
      </c>
      <c r="C43" s="685" t="s">
        <v>271</v>
      </c>
      <c r="D43" s="685">
        <f>D37+7</f>
        <v>45159</v>
      </c>
      <c r="E43" s="685" t="s">
        <v>16</v>
      </c>
      <c r="F43" s="685">
        <f>D43+2</f>
        <v>45161</v>
      </c>
      <c r="G43" s="888" t="s">
        <v>158</v>
      </c>
      <c r="H43" s="878">
        <f t="shared" si="8"/>
        <v>45162</v>
      </c>
      <c r="I43" s="875"/>
      <c r="J43" s="875"/>
      <c r="K43" s="878">
        <f>H43+1</f>
        <v>45163</v>
      </c>
      <c r="L43" s="877"/>
      <c r="N43" s="540"/>
      <c r="O43" s="540"/>
      <c r="P43" s="540"/>
      <c r="Q43" s="540"/>
      <c r="R43" s="540"/>
      <c r="S43" s="540"/>
    </row>
    <row r="44" spans="1:19" s="565" customFormat="1" ht="21" customHeight="1">
      <c r="A44" s="873"/>
      <c r="B44" s="683"/>
      <c r="C44" s="684"/>
      <c r="D44" s="684"/>
      <c r="E44" s="684"/>
      <c r="F44" s="685"/>
      <c r="G44" s="880" t="s">
        <v>643</v>
      </c>
      <c r="H44" s="880">
        <f t="shared" si="8"/>
        <v>45167</v>
      </c>
      <c r="I44" s="875"/>
      <c r="J44" s="875"/>
      <c r="K44" s="880">
        <f>H44+2</f>
        <v>45169</v>
      </c>
      <c r="L44" s="877"/>
      <c r="N44" s="540"/>
      <c r="O44" s="540"/>
      <c r="P44" s="540"/>
      <c r="Q44" s="540"/>
      <c r="R44" s="540"/>
      <c r="S44" s="540"/>
    </row>
    <row r="45" spans="1:19" s="565" customFormat="1" ht="21" customHeight="1">
      <c r="A45" s="873"/>
      <c r="B45" s="683"/>
      <c r="C45" s="684"/>
      <c r="D45" s="684"/>
      <c r="E45" s="684"/>
      <c r="F45" s="685"/>
      <c r="G45" s="882" t="s">
        <v>648</v>
      </c>
      <c r="H45" s="882">
        <f t="shared" si="8"/>
        <v>45163</v>
      </c>
      <c r="I45" s="875"/>
      <c r="J45" s="875"/>
      <c r="K45" s="882">
        <f>H45+2</f>
        <v>45165</v>
      </c>
      <c r="L45" s="877"/>
      <c r="N45" s="540"/>
      <c r="O45" s="540"/>
      <c r="P45" s="540"/>
      <c r="Q45" s="540"/>
      <c r="R45" s="540"/>
      <c r="S45" s="540"/>
    </row>
    <row r="46" spans="1:19" s="565" customFormat="1" ht="20.100000000000001" customHeight="1">
      <c r="A46" s="883" t="str">
        <f>'YANGON (AWPT)'!A49</f>
        <v>CSCL LIMA</v>
      </c>
      <c r="B46" s="884" t="str">
        <f>'YANGON (AWPT)'!B49</f>
        <v>164S</v>
      </c>
      <c r="C46" s="885" t="s">
        <v>271</v>
      </c>
      <c r="D46" s="885">
        <f>D40+7</f>
        <v>45159</v>
      </c>
      <c r="E46" s="885" t="s">
        <v>16</v>
      </c>
      <c r="F46" s="885">
        <f>D46+2</f>
        <v>45161</v>
      </c>
      <c r="G46" s="701" t="s">
        <v>652</v>
      </c>
      <c r="H46" s="700">
        <f t="shared" si="8"/>
        <v>45163</v>
      </c>
      <c r="I46" s="678"/>
      <c r="J46" s="872"/>
      <c r="K46" s="872"/>
      <c r="L46" s="886">
        <f>H46+2</f>
        <v>45165</v>
      </c>
      <c r="N46" s="540"/>
      <c r="O46" s="540"/>
      <c r="P46" s="540"/>
      <c r="Q46" s="540"/>
      <c r="R46" s="540"/>
      <c r="S46" s="540"/>
    </row>
    <row r="47" spans="1:19" s="565" customFormat="1" ht="20.100000000000001" customHeight="1">
      <c r="A47" s="931"/>
      <c r="B47" s="938"/>
      <c r="C47" s="933"/>
      <c r="D47" s="934"/>
      <c r="E47" s="935"/>
      <c r="F47" s="934"/>
      <c r="G47" s="675" t="s">
        <v>158</v>
      </c>
      <c r="H47" s="676">
        <f t="shared" si="8"/>
        <v>45172</v>
      </c>
      <c r="I47" s="676">
        <f>I41+7</f>
        <v>45176</v>
      </c>
      <c r="J47" s="872"/>
      <c r="K47" s="872"/>
      <c r="L47" s="877"/>
      <c r="N47" s="540"/>
      <c r="O47" s="540"/>
      <c r="P47" s="540"/>
      <c r="Q47" s="540"/>
      <c r="R47" s="540"/>
      <c r="S47" s="540"/>
    </row>
    <row r="48" spans="1:19" s="565" customFormat="1" ht="20.100000000000001" customHeight="1">
      <c r="A48" s="873" t="str">
        <f>'YANGON (AWPT)'!A51</f>
        <v>SAN LORENZO</v>
      </c>
      <c r="B48" s="683" t="str">
        <f>'YANGON (AWPT)'!B51</f>
        <v>239S</v>
      </c>
      <c r="C48" s="684" t="s">
        <v>271</v>
      </c>
      <c r="D48" s="684">
        <f>D42+7</f>
        <v>45165</v>
      </c>
      <c r="E48" s="684" t="s">
        <v>6</v>
      </c>
      <c r="F48" s="684">
        <f>D48+2</f>
        <v>45167</v>
      </c>
      <c r="G48" s="874" t="s">
        <v>158</v>
      </c>
      <c r="H48" s="875">
        <f t="shared" si="8"/>
        <v>45173</v>
      </c>
      <c r="I48" s="875"/>
      <c r="J48" s="875">
        <f>H48+3</f>
        <v>45176</v>
      </c>
      <c r="K48" s="872"/>
      <c r="L48" s="877"/>
      <c r="N48" s="540"/>
      <c r="O48" s="540"/>
      <c r="P48" s="540"/>
      <c r="Q48" s="540"/>
      <c r="R48" s="540"/>
      <c r="S48" s="540"/>
    </row>
    <row r="49" spans="1:19" s="565" customFormat="1" ht="21" customHeight="1">
      <c r="A49" s="887" t="str">
        <f>'YANGON (AWPT)'!A52</f>
        <v>BLANK</v>
      </c>
      <c r="B49" s="682">
        <f>'YANGON (AWPT)'!B52</f>
        <v>0</v>
      </c>
      <c r="C49" s="685" t="s">
        <v>271</v>
      </c>
      <c r="D49" s="685">
        <f>D43+7</f>
        <v>45166</v>
      </c>
      <c r="E49" s="685" t="s">
        <v>16</v>
      </c>
      <c r="F49" s="685">
        <f>D49+2</f>
        <v>45168</v>
      </c>
      <c r="G49" s="888" t="s">
        <v>639</v>
      </c>
      <c r="H49" s="878">
        <f t="shared" si="8"/>
        <v>45169</v>
      </c>
      <c r="I49" s="875"/>
      <c r="J49" s="875"/>
      <c r="K49" s="878">
        <f>H49+1</f>
        <v>45170</v>
      </c>
      <c r="L49" s="877"/>
      <c r="N49" s="540"/>
      <c r="O49" s="540"/>
      <c r="P49" s="540"/>
      <c r="Q49" s="540"/>
      <c r="R49" s="540"/>
      <c r="S49" s="540"/>
    </row>
    <row r="50" spans="1:19" s="565" customFormat="1" ht="21" customHeight="1">
      <c r="A50" s="873"/>
      <c r="B50" s="683"/>
      <c r="C50" s="684"/>
      <c r="D50" s="684"/>
      <c r="E50" s="684"/>
      <c r="F50" s="685"/>
      <c r="G50" s="880" t="s">
        <v>644</v>
      </c>
      <c r="H50" s="880">
        <f t="shared" si="8"/>
        <v>45174</v>
      </c>
      <c r="I50" s="875"/>
      <c r="J50" s="875"/>
      <c r="K50" s="880">
        <f>H50+2</f>
        <v>45176</v>
      </c>
      <c r="L50" s="877"/>
      <c r="N50" s="540"/>
      <c r="O50" s="540"/>
      <c r="P50" s="540"/>
      <c r="Q50" s="540"/>
      <c r="R50" s="540"/>
      <c r="S50" s="540"/>
    </row>
    <row r="51" spans="1:19" s="565" customFormat="1" ht="21" customHeight="1">
      <c r="A51" s="873"/>
      <c r="B51" s="683"/>
      <c r="C51" s="684"/>
      <c r="D51" s="684"/>
      <c r="E51" s="684"/>
      <c r="F51" s="685"/>
      <c r="G51" s="882" t="s">
        <v>649</v>
      </c>
      <c r="H51" s="882">
        <f t="shared" si="8"/>
        <v>45170</v>
      </c>
      <c r="I51" s="875"/>
      <c r="J51" s="875"/>
      <c r="K51" s="882">
        <f>H51+2</f>
        <v>45172</v>
      </c>
      <c r="L51" s="877"/>
      <c r="N51" s="540"/>
      <c r="O51" s="540"/>
      <c r="P51" s="540"/>
      <c r="Q51" s="540"/>
      <c r="R51" s="540"/>
      <c r="S51" s="540"/>
    </row>
    <row r="52" spans="1:19" s="565" customFormat="1" ht="20.100000000000001" customHeight="1">
      <c r="A52" s="883" t="str">
        <f>'YANGON (AWPT)'!A53</f>
        <v>SINAR SUNDA</v>
      </c>
      <c r="B52" s="884" t="str">
        <f>'YANGON (AWPT)'!B53</f>
        <v>147S</v>
      </c>
      <c r="C52" s="885" t="s">
        <v>271</v>
      </c>
      <c r="D52" s="885">
        <f>D46+7</f>
        <v>45166</v>
      </c>
      <c r="E52" s="885" t="s">
        <v>16</v>
      </c>
      <c r="F52" s="885">
        <f>D52+2</f>
        <v>45168</v>
      </c>
      <c r="G52" s="699" t="s">
        <v>653</v>
      </c>
      <c r="H52" s="700">
        <f t="shared" si="8"/>
        <v>45170</v>
      </c>
      <c r="I52" s="678"/>
      <c r="J52" s="872"/>
      <c r="K52" s="872"/>
      <c r="L52" s="886">
        <f>H52+2</f>
        <v>45172</v>
      </c>
      <c r="N52" s="540"/>
      <c r="O52" s="540"/>
      <c r="P52" s="540"/>
      <c r="Q52" s="540"/>
      <c r="R52" s="540"/>
      <c r="S52" s="540"/>
    </row>
    <row r="53" spans="1:19" ht="21.75" customHeight="1">
      <c r="A53" s="931"/>
      <c r="B53" s="938"/>
      <c r="C53" s="933"/>
      <c r="D53" s="934"/>
      <c r="E53" s="935"/>
      <c r="F53" s="934"/>
      <c r="G53" s="675" t="s">
        <v>158</v>
      </c>
      <c r="H53" s="676">
        <f t="shared" si="8"/>
        <v>45179</v>
      </c>
      <c r="I53" s="676">
        <f>I47+7</f>
        <v>45183</v>
      </c>
      <c r="J53" s="889"/>
      <c r="K53" s="889"/>
      <c r="L53" s="890"/>
    </row>
    <row r="54" spans="1:19" ht="21.75" customHeight="1">
      <c r="A54" s="873" t="str">
        <f>'YANGON (AWPT)'!A55</f>
        <v>CAPE FAWLEY</v>
      </c>
      <c r="B54" s="683" t="str">
        <f>'YANGON (AWPT)'!B55</f>
        <v>105S</v>
      </c>
      <c r="C54" s="684" t="s">
        <v>271</v>
      </c>
      <c r="D54" s="684">
        <f>D48+7</f>
        <v>45172</v>
      </c>
      <c r="E54" s="684" t="s">
        <v>6</v>
      </c>
      <c r="F54" s="684">
        <f t="shared" ref="F54" si="9">D54+2</f>
        <v>45174</v>
      </c>
      <c r="G54" s="874" t="s">
        <v>158</v>
      </c>
      <c r="H54" s="875">
        <f t="shared" si="8"/>
        <v>45180</v>
      </c>
      <c r="I54" s="875"/>
      <c r="J54" s="875">
        <f>H54+3</f>
        <v>45183</v>
      </c>
      <c r="K54" s="889"/>
      <c r="L54" s="890"/>
      <c r="N54" s="579"/>
      <c r="O54" s="579"/>
      <c r="P54" s="579"/>
      <c r="Q54" s="579"/>
      <c r="R54" s="579"/>
      <c r="S54" s="579"/>
    </row>
    <row r="55" spans="1:19" s="957" customFormat="1" ht="19.5" customHeight="1">
      <c r="A55" s="949" t="str">
        <f>'YANGON (AWPT)'!A56</f>
        <v>BLANK</v>
      </c>
      <c r="B55" s="950">
        <f>'YANGON (AWPT)'!B56</f>
        <v>0</v>
      </c>
      <c r="C55" s="951" t="s">
        <v>271</v>
      </c>
      <c r="D55" s="951">
        <f>D49+7</f>
        <v>45173</v>
      </c>
      <c r="E55" s="951" t="s">
        <v>16</v>
      </c>
      <c r="F55" s="951">
        <f>D55+2</f>
        <v>45175</v>
      </c>
      <c r="G55" s="952" t="s">
        <v>640</v>
      </c>
      <c r="H55" s="953">
        <f t="shared" si="8"/>
        <v>45176</v>
      </c>
      <c r="I55" s="954"/>
      <c r="J55" s="955"/>
      <c r="K55" s="953">
        <f>H55+1</f>
        <v>45177</v>
      </c>
      <c r="L55" s="956"/>
      <c r="N55" s="958"/>
      <c r="O55" s="958"/>
      <c r="P55" s="958"/>
      <c r="Q55" s="958"/>
      <c r="R55" s="958"/>
      <c r="S55" s="958"/>
    </row>
    <row r="56" spans="1:19" s="957" customFormat="1" ht="19.5" customHeight="1">
      <c r="A56" s="959"/>
      <c r="B56" s="950"/>
      <c r="C56" s="951"/>
      <c r="D56" s="951"/>
      <c r="E56" s="951"/>
      <c r="F56" s="951"/>
      <c r="G56" s="880" t="s">
        <v>645</v>
      </c>
      <c r="H56" s="960">
        <f t="shared" si="8"/>
        <v>45181</v>
      </c>
      <c r="I56" s="954"/>
      <c r="J56" s="955"/>
      <c r="K56" s="960">
        <f>H56+2</f>
        <v>45183</v>
      </c>
      <c r="L56" s="956"/>
      <c r="N56" s="958"/>
      <c r="O56" s="958"/>
      <c r="P56" s="958"/>
      <c r="Q56" s="958"/>
      <c r="R56" s="958"/>
      <c r="S56" s="958"/>
    </row>
    <row r="57" spans="1:19" s="957" customFormat="1" ht="19.5" customHeight="1">
      <c r="A57" s="959"/>
      <c r="B57" s="950"/>
      <c r="C57" s="951"/>
      <c r="D57" s="951"/>
      <c r="E57" s="951"/>
      <c r="F57" s="951"/>
      <c r="G57" s="961" t="s">
        <v>158</v>
      </c>
      <c r="H57" s="961">
        <f t="shared" si="8"/>
        <v>45177</v>
      </c>
      <c r="I57" s="954"/>
      <c r="J57" s="955"/>
      <c r="K57" s="961">
        <f>H57+2</f>
        <v>45179</v>
      </c>
      <c r="L57" s="956"/>
      <c r="N57" s="958"/>
      <c r="O57" s="958"/>
      <c r="P57" s="958"/>
      <c r="Q57" s="958"/>
      <c r="R57" s="958"/>
      <c r="S57" s="958"/>
    </row>
    <row r="58" spans="1:19" s="957" customFormat="1" ht="19.5" customHeight="1">
      <c r="A58" s="962" t="str">
        <f>'YANGON (AWPT)'!A57</f>
        <v>CSCL LIMA</v>
      </c>
      <c r="B58" s="963" t="str">
        <f>'YANGON (AWPT)'!B57</f>
        <v>165S</v>
      </c>
      <c r="C58" s="964" t="s">
        <v>271</v>
      </c>
      <c r="D58" s="964">
        <f>D52+7</f>
        <v>45173</v>
      </c>
      <c r="E58" s="964" t="s">
        <v>16</v>
      </c>
      <c r="F58" s="964">
        <f t="shared" ref="F58" si="10">D58+2</f>
        <v>45175</v>
      </c>
      <c r="G58" s="701" t="s">
        <v>158</v>
      </c>
      <c r="H58" s="965">
        <f t="shared" si="8"/>
        <v>45177</v>
      </c>
      <c r="I58" s="966"/>
      <c r="J58" s="967"/>
      <c r="K58" s="967"/>
      <c r="L58" s="968">
        <f>H58+2</f>
        <v>45179</v>
      </c>
    </row>
    <row r="59" spans="1:19" ht="15">
      <c r="A59" s="580"/>
      <c r="B59" s="580"/>
      <c r="C59" s="581"/>
      <c r="D59" s="581"/>
      <c r="E59" s="581"/>
      <c r="F59" s="570" t="s">
        <v>87</v>
      </c>
      <c r="G59" s="582"/>
    </row>
    <row r="60" spans="1:19" ht="15">
      <c r="A60" s="540"/>
      <c r="B60" s="540"/>
      <c r="C60" s="540"/>
      <c r="D60" s="540"/>
      <c r="E60" s="540"/>
      <c r="F60" s="540"/>
      <c r="G60" s="583"/>
      <c r="H60" s="579"/>
      <c r="I60" s="579"/>
      <c r="J60" s="579"/>
    </row>
    <row r="61" spans="1:19" ht="15.75">
      <c r="A61" s="584" t="s">
        <v>255</v>
      </c>
      <c r="B61" s="584"/>
      <c r="C61" s="585"/>
      <c r="D61" s="586"/>
      <c r="E61" s="587"/>
      <c r="F61" s="587"/>
      <c r="G61" s="588"/>
      <c r="H61" s="579"/>
      <c r="I61" s="579"/>
      <c r="J61" s="579"/>
    </row>
    <row r="62" spans="1:19" ht="15.75">
      <c r="A62" s="589" t="s">
        <v>244</v>
      </c>
      <c r="B62" s="590"/>
      <c r="C62" s="591"/>
      <c r="D62" s="592"/>
      <c r="E62" s="593"/>
      <c r="F62" s="593"/>
      <c r="G62" s="594"/>
    </row>
    <row r="63" spans="1:19" ht="15.75">
      <c r="A63" s="72" t="s">
        <v>273</v>
      </c>
      <c r="B63" s="590"/>
      <c r="C63" s="591"/>
      <c r="D63" s="592"/>
      <c r="E63" s="593"/>
      <c r="F63" s="593"/>
      <c r="G63" s="594"/>
    </row>
    <row r="64" spans="1:19" ht="18" customHeight="1">
      <c r="A64" s="595" t="s">
        <v>274</v>
      </c>
      <c r="B64" s="540"/>
      <c r="C64" s="540"/>
      <c r="D64" s="540"/>
      <c r="E64" s="540"/>
      <c r="F64" s="540"/>
      <c r="G64" s="596"/>
    </row>
    <row r="65" spans="1:7">
      <c r="A65" s="540"/>
      <c r="B65" s="540"/>
      <c r="C65" s="540"/>
      <c r="D65" s="540"/>
      <c r="E65" s="540"/>
      <c r="F65" s="540"/>
      <c r="G65" s="582"/>
    </row>
    <row r="66" spans="1:7" ht="18.75">
      <c r="A66" s="597" t="s">
        <v>65</v>
      </c>
      <c r="B66" s="598"/>
      <c r="C66" s="598"/>
      <c r="D66" s="599"/>
      <c r="E66" s="600"/>
      <c r="F66" s="601"/>
      <c r="G66" s="602"/>
    </row>
    <row r="67" spans="1:7" ht="15.75">
      <c r="A67" s="603" t="s">
        <v>0</v>
      </c>
      <c r="B67" s="604"/>
      <c r="C67" s="605"/>
      <c r="D67" s="606"/>
      <c r="E67" s="607"/>
      <c r="F67" s="608"/>
      <c r="G67" s="594"/>
    </row>
    <row r="68" spans="1:7" ht="20.25">
      <c r="A68" s="609" t="s">
        <v>88</v>
      </c>
      <c r="B68" s="610"/>
      <c r="C68" s="611"/>
      <c r="D68" s="612"/>
      <c r="E68" s="607"/>
      <c r="F68" s="608"/>
      <c r="G68" s="596"/>
    </row>
    <row r="69" spans="1:7" ht="20.25">
      <c r="A69" s="609" t="s">
        <v>67</v>
      </c>
      <c r="B69" s="610"/>
      <c r="C69" s="611"/>
      <c r="D69" s="612"/>
      <c r="E69" s="607"/>
      <c r="F69" s="608"/>
    </row>
    <row r="70" spans="1:7" ht="20.25">
      <c r="A70" s="613" t="s">
        <v>68</v>
      </c>
      <c r="B70" s="610"/>
      <c r="C70" s="611"/>
      <c r="D70" s="612"/>
      <c r="E70" s="540"/>
      <c r="F70" s="540"/>
    </row>
    <row r="71" spans="1:7" ht="20.25">
      <c r="A71" s="609" t="s">
        <v>89</v>
      </c>
      <c r="B71" s="610"/>
      <c r="C71" s="611"/>
      <c r="D71" s="612"/>
      <c r="E71" s="540"/>
      <c r="F71" s="540"/>
    </row>
  </sheetData>
  <customSheetViews>
    <customSheetView guid="{035FD7B7-E407-47C6-82D2-F16A7036DEE3}" scale="85" showGridLines="0" topLeftCell="A19">
      <selection activeCell="A24" sqref="A24:D47"/>
      <pageMargins left="0" right="0" top="0" bottom="0" header="0" footer="0"/>
    </customSheetView>
    <customSheetView guid="{D73C7D54-4891-4237-9750-225D2462AB34}" scale="85" showGridLines="0" topLeftCell="A19">
      <selection activeCell="A24" sqref="A24:D47"/>
      <pageMargins left="0" right="0" top="0" bottom="0" header="0" footer="0"/>
    </customSheetView>
    <customSheetView guid="{77C6715E-78A8-45AF-BBE5-55C648F3FD39}" scale="85" showGridLines="0" topLeftCell="A2">
      <selection activeCell="H31" sqref="H31"/>
      <pageMargins left="0" right="0" top="0" bottom="0" header="0" footer="0"/>
    </customSheetView>
    <customSheetView guid="{C6EA2456-9077-41F6-8AD1-2B98609E6968}" scale="85" showGridLines="0" topLeftCell="A34">
      <selection activeCell="A29" sqref="A29:E52"/>
      <pageMargins left="0" right="0" top="0" bottom="0" header="0" footer="0"/>
      <pageSetup orientation="portrait" r:id="rId1"/>
    </customSheetView>
    <customSheetView guid="{36EED012-CDEF-4DC1-8A77-CC61E5DDA9AF}" scale="85" showGridLines="0" topLeftCell="A22">
      <selection activeCell="G11" sqref="G11"/>
      <pageMargins left="0" right="0" top="0" bottom="0" header="0" footer="0"/>
    </customSheetView>
    <customSheetView guid="{6D779134-8889-443F-9ACA-8D735092180D}" scale="85" showGridLines="0" topLeftCell="A19">
      <selection activeCell="G16" sqref="G16"/>
      <pageMargins left="0" right="0" top="0" bottom="0" header="0" footer="0"/>
    </customSheetView>
    <customSheetView guid="{3E9A2BAE-164D-47A0-8104-C7D4E0A4EAEF}" scale="85" showGridLines="0">
      <selection activeCell="E14" sqref="E14"/>
      <pageMargins left="0" right="0" top="0" bottom="0" header="0" footer="0"/>
    </customSheetView>
    <customSheetView guid="{3DA74F3E-F145-470D-BDA0-4288A858AFDF}" scale="85" showGridLines="0" topLeftCell="A19">
      <selection activeCell="G16" sqref="G16"/>
      <pageMargins left="0" right="0" top="0" bottom="0" header="0" footer="0"/>
    </customSheetView>
    <customSheetView guid="{8E2DF192-20FD-40DB-8385-493ED9B1C2BF}" scale="85" showGridLines="0">
      <selection activeCell="A24" sqref="A24:D47"/>
      <pageMargins left="0" right="0" top="0" bottom="0" header="0" footer="0"/>
    </customSheetView>
  </customSheetViews>
  <mergeCells count="33">
    <mergeCell ref="A1:I2"/>
    <mergeCell ref="A4:I4"/>
    <mergeCell ref="A8:A9"/>
    <mergeCell ref="B8:C9"/>
    <mergeCell ref="F8:F9"/>
    <mergeCell ref="C28:E28"/>
    <mergeCell ref="A27:B28"/>
    <mergeCell ref="C27:E27"/>
    <mergeCell ref="E10:E11"/>
    <mergeCell ref="D12:D13"/>
    <mergeCell ref="A14:A15"/>
    <mergeCell ref="D14:D15"/>
    <mergeCell ref="A12:A13"/>
    <mergeCell ref="B10:C11"/>
    <mergeCell ref="B12:C13"/>
    <mergeCell ref="B14:C15"/>
    <mergeCell ref="E16:E17"/>
    <mergeCell ref="E18:E19"/>
    <mergeCell ref="E20:E21"/>
    <mergeCell ref="D20:D21"/>
    <mergeCell ref="A16:A17"/>
    <mergeCell ref="E12:E13"/>
    <mergeCell ref="E14:E15"/>
    <mergeCell ref="A10:A11"/>
    <mergeCell ref="D10:D11"/>
    <mergeCell ref="D16:D17"/>
    <mergeCell ref="H27:L27"/>
    <mergeCell ref="D18:D19"/>
    <mergeCell ref="B20:C21"/>
    <mergeCell ref="A18:A19"/>
    <mergeCell ref="B16:C17"/>
    <mergeCell ref="B18:C19"/>
    <mergeCell ref="A20:A21"/>
  </mergeCells>
  <hyperlinks>
    <hyperlink ref="A6" location="MENU!A1" display="BACK TO MENU" xr:uid="{00000000-0004-0000-17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>
      <selection activeCell="J29" sqref="J29"/>
    </sheetView>
  </sheetViews>
  <sheetFormatPr defaultColWidth="9" defaultRowHeight="15"/>
  <sheetData/>
  <customSheetViews>
    <customSheetView guid="{035FD7B7-E407-47C6-82D2-F16A7036DEE3}" state="hidden">
      <selection activeCell="J29" sqref="J29"/>
      <pageMargins left="0" right="0" top="0" bottom="0" header="0" footer="0"/>
    </customSheetView>
    <customSheetView guid="{D73C7D54-4891-4237-9750-225D2462AB34}" state="hidden">
      <selection activeCell="J29" sqref="J29"/>
      <pageMargins left="0" right="0" top="0" bottom="0" header="0" footer="0"/>
    </customSheetView>
    <customSheetView guid="{77C6715E-78A8-45AF-BBE5-55C648F3FD39}" state="hidden">
      <selection activeCell="J29" sqref="J29"/>
      <pageMargins left="0" right="0" top="0" bottom="0" header="0" footer="0"/>
    </customSheetView>
    <customSheetView guid="{C6EA2456-9077-41F6-8AD1-2B98609E6968}" state="hidden">
      <selection activeCell="J29" sqref="J29"/>
      <pageMargins left="0" right="0" top="0" bottom="0" header="0" footer="0"/>
    </customSheetView>
    <customSheetView guid="{36EED012-CDEF-4DC1-8A77-CC61E5DDA9AF}" state="hidden">
      <selection activeCell="J29" sqref="J29"/>
      <pageMargins left="0" right="0" top="0" bottom="0" header="0" footer="0"/>
    </customSheetView>
    <customSheetView guid="{6D779134-8889-443F-9ACA-8D735092180D}" state="hidden">
      <selection activeCell="J29" sqref="J29"/>
      <pageMargins left="0" right="0" top="0" bottom="0" header="0" footer="0"/>
    </customSheetView>
    <customSheetView guid="{3E9A2BAE-164D-47A0-8104-C7D4E0A4EAEF}" state="hidden">
      <selection activeCell="J29" sqref="J29"/>
      <pageMargins left="0" right="0" top="0" bottom="0" header="0" footer="0"/>
    </customSheetView>
    <customSheetView guid="{3DA74F3E-F145-470D-BDA0-4288A858AFDF}" state="hidden">
      <selection activeCell="J29" sqref="J29"/>
      <pageMargins left="0" right="0" top="0" bottom="0" header="0" footer="0"/>
    </customSheetView>
    <customSheetView guid="{8E2DF192-20FD-40DB-8385-493ED9B1C2BF}" state="hidden">
      <selection activeCell="J29" sqref="J29"/>
      <pageMargins left="0" right="0" top="0" bottom="0" header="0" footer="0"/>
    </customSheetView>
  </customSheetView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autoPageBreaks="0" fitToPage="1"/>
  </sheetPr>
  <dimension ref="A1:AL62"/>
  <sheetViews>
    <sheetView showGridLines="0" zoomScale="106" zoomScaleNormal="106" zoomScaleSheetLayoutView="75" workbookViewId="0">
      <selection activeCell="I29" sqref="I29"/>
    </sheetView>
  </sheetViews>
  <sheetFormatPr defaultColWidth="8.875" defaultRowHeight="12.75"/>
  <cols>
    <col min="1" max="1" width="25.625" style="134" customWidth="1"/>
    <col min="2" max="2" width="11.5" style="134" customWidth="1"/>
    <col min="3" max="3" width="12.25" style="134" customWidth="1"/>
    <col min="4" max="4" width="12.25" style="135" customWidth="1"/>
    <col min="5" max="5" width="19.125" style="35" customWidth="1"/>
    <col min="6" max="6" width="28.125" style="35" customWidth="1"/>
    <col min="7" max="7" width="29.875" style="5" customWidth="1"/>
    <col min="8" max="8" width="21.125" style="5" customWidth="1"/>
    <col min="9" max="9" width="20.125" style="5" customWidth="1"/>
    <col min="10" max="10" width="17.5" style="5" customWidth="1"/>
    <col min="11" max="16384" width="8.875" style="5"/>
  </cols>
  <sheetData>
    <row r="1" spans="1:13" ht="24.95" customHeight="1">
      <c r="A1" s="1165" t="s">
        <v>325</v>
      </c>
      <c r="B1" s="1165"/>
      <c r="C1" s="1165"/>
      <c r="D1" s="1165"/>
      <c r="E1" s="1165"/>
      <c r="F1" s="1165"/>
      <c r="G1" s="1165"/>
      <c r="H1" s="1165"/>
      <c r="I1" s="1165"/>
      <c r="J1" s="187"/>
    </row>
    <row r="2" spans="1:13" s="127" customFormat="1" ht="24.95" customHeight="1">
      <c r="A2" s="1165"/>
      <c r="B2" s="1165"/>
      <c r="C2" s="1165"/>
      <c r="D2" s="1165"/>
      <c r="E2" s="1165"/>
      <c r="F2" s="1165"/>
      <c r="G2" s="1165"/>
      <c r="H2" s="1165"/>
      <c r="I2" s="1165"/>
      <c r="J2" s="188"/>
    </row>
    <row r="3" spans="1:13" s="127" customFormat="1" ht="15" customHeight="1">
      <c r="A3" s="136"/>
      <c r="B3" s="136"/>
      <c r="C3" s="136"/>
      <c r="D3" s="136"/>
      <c r="E3" s="136"/>
      <c r="F3" s="136"/>
      <c r="G3" s="136"/>
      <c r="H3" s="136"/>
      <c r="I3" s="136"/>
      <c r="J3" s="188"/>
    </row>
    <row r="4" spans="1:13" s="128" customFormat="1" ht="20.100000000000001" customHeight="1">
      <c r="A4" s="1174" t="s">
        <v>326</v>
      </c>
      <c r="B4" s="1174"/>
      <c r="C4" s="1174"/>
      <c r="D4" s="1174"/>
      <c r="E4" s="1174"/>
      <c r="F4" s="1174"/>
      <c r="G4" s="1174"/>
      <c r="H4" s="1174"/>
      <c r="I4" s="189"/>
    </row>
    <row r="5" spans="1:13" ht="15" customHeight="1">
      <c r="A5" s="137"/>
      <c r="B5" s="138"/>
      <c r="C5" s="139"/>
      <c r="D5" s="140"/>
      <c r="E5" s="141"/>
      <c r="F5" s="142"/>
      <c r="G5" s="143"/>
      <c r="H5" s="144"/>
      <c r="I5" s="190"/>
    </row>
    <row r="6" spans="1:13" ht="20.100000000000001" customHeight="1">
      <c r="A6" s="13" t="s">
        <v>70</v>
      </c>
      <c r="B6" s="145"/>
      <c r="C6" s="138"/>
      <c r="D6" s="146"/>
      <c r="E6" s="147"/>
      <c r="F6" s="147"/>
      <c r="G6" s="17" t="s">
        <v>91</v>
      </c>
      <c r="H6" s="148" t="e">
        <f>'KTX1'!D5</f>
        <v>#REF!</v>
      </c>
      <c r="I6" s="191"/>
      <c r="J6" s="188"/>
    </row>
    <row r="7" spans="1:13" ht="15" hidden="1" customHeight="1">
      <c r="A7" s="149"/>
      <c r="B7" s="145"/>
      <c r="C7" s="138"/>
      <c r="D7" s="146"/>
      <c r="E7" s="147"/>
      <c r="F7" s="147"/>
      <c r="G7" s="150"/>
      <c r="H7" s="151"/>
      <c r="I7" s="157"/>
      <c r="J7" s="188"/>
    </row>
    <row r="8" spans="1:13" s="129" customFormat="1" ht="32.25" hidden="1" customHeight="1">
      <c r="A8" s="1175" t="s">
        <v>75</v>
      </c>
      <c r="B8" s="1166" t="s">
        <v>259</v>
      </c>
      <c r="C8" s="1167"/>
      <c r="D8" s="152" t="s">
        <v>327</v>
      </c>
      <c r="E8" s="19" t="s">
        <v>74</v>
      </c>
      <c r="F8" s="1176" t="s">
        <v>260</v>
      </c>
      <c r="G8" s="19" t="s">
        <v>74</v>
      </c>
      <c r="H8" s="19" t="s">
        <v>74</v>
      </c>
    </row>
    <row r="9" spans="1:13" s="129" customFormat="1" ht="50.1" hidden="1" customHeight="1">
      <c r="A9" s="1175"/>
      <c r="B9" s="1168"/>
      <c r="C9" s="1169"/>
      <c r="D9" s="642" t="s">
        <v>6</v>
      </c>
      <c r="E9" s="153" t="s">
        <v>45</v>
      </c>
      <c r="F9" s="1177"/>
      <c r="G9" s="153" t="s">
        <v>45</v>
      </c>
      <c r="H9" s="153" t="s">
        <v>328</v>
      </c>
      <c r="M9" s="6"/>
    </row>
    <row r="10" spans="1:13" s="130" customFormat="1" ht="24.95" hidden="1" customHeight="1">
      <c r="A10" s="1100" t="e">
        <f>'Port Klang West'!#REF!</f>
        <v>#REF!</v>
      </c>
      <c r="B10" s="1075" t="e">
        <f>'Port Klang West'!#REF!</f>
        <v>#REF!</v>
      </c>
      <c r="C10" s="1076"/>
      <c r="D10" s="1092" t="e">
        <f>'Port Klang West'!#REF!</f>
        <v>#REF!</v>
      </c>
      <c r="E10" s="1096" t="e">
        <f>D10+4</f>
        <v>#REF!</v>
      </c>
      <c r="F10" s="154" t="s">
        <v>329</v>
      </c>
      <c r="G10" s="154">
        <v>44508</v>
      </c>
      <c r="H10" s="154">
        <f>G10+7</f>
        <v>44515</v>
      </c>
      <c r="I10" s="130" t="s">
        <v>330</v>
      </c>
      <c r="J10" s="129"/>
      <c r="M10" s="6"/>
    </row>
    <row r="11" spans="1:13" s="130" customFormat="1" ht="24.95" hidden="1" customHeight="1">
      <c r="A11" s="1101"/>
      <c r="B11" s="1077"/>
      <c r="C11" s="1078"/>
      <c r="D11" s="1093"/>
      <c r="E11" s="1093"/>
      <c r="F11" s="488" t="s">
        <v>158</v>
      </c>
      <c r="G11" s="397">
        <v>44507</v>
      </c>
      <c r="H11" s="397">
        <f>G11+6</f>
        <v>44513</v>
      </c>
      <c r="J11" s="129"/>
      <c r="M11" s="6"/>
    </row>
    <row r="12" spans="1:13" s="130" customFormat="1" ht="24.95" hidden="1" customHeight="1">
      <c r="A12" s="1172" t="e">
        <f>'Port Klang West'!#REF!</f>
        <v>#REF!</v>
      </c>
      <c r="B12" s="1170" t="e">
        <f>'Port Klang West'!#REF!</f>
        <v>#REF!</v>
      </c>
      <c r="C12" s="1076"/>
      <c r="D12" s="1096" t="e">
        <f>D10+7</f>
        <v>#REF!</v>
      </c>
      <c r="E12" s="1096" t="e">
        <f>E10+7</f>
        <v>#REF!</v>
      </c>
      <c r="F12" s="154" t="s">
        <v>158</v>
      </c>
      <c r="G12" s="154">
        <f>G10+7</f>
        <v>44515</v>
      </c>
      <c r="H12" s="154">
        <f>G12+7</f>
        <v>44522</v>
      </c>
      <c r="J12" s="129"/>
      <c r="M12" s="6"/>
    </row>
    <row r="13" spans="1:13" s="130" customFormat="1" ht="24.95" hidden="1" customHeight="1">
      <c r="A13" s="1173"/>
      <c r="B13" s="1171"/>
      <c r="C13" s="1078"/>
      <c r="D13" s="1093"/>
      <c r="E13" s="1093"/>
      <c r="F13" s="488" t="s">
        <v>158</v>
      </c>
      <c r="G13" s="397">
        <f t="shared" ref="G13:G21" si="0">G11+7</f>
        <v>44514</v>
      </c>
      <c r="H13" s="397">
        <f>G13+6</f>
        <v>44520</v>
      </c>
      <c r="J13" s="129"/>
      <c r="M13" s="6"/>
    </row>
    <row r="14" spans="1:13" ht="22.5" hidden="1" customHeight="1">
      <c r="A14" s="1172" t="e">
        <f>'Port Klang West'!#REF!</f>
        <v>#REF!</v>
      </c>
      <c r="B14" s="1170" t="e">
        <f>'Port Klang West'!#REF!</f>
        <v>#REF!</v>
      </c>
      <c r="C14" s="1076"/>
      <c r="D14" s="1096" t="e">
        <f>D12+7</f>
        <v>#REF!</v>
      </c>
      <c r="E14" s="1096" t="e">
        <f>E12+7</f>
        <v>#REF!</v>
      </c>
      <c r="F14" s="154" t="s">
        <v>158</v>
      </c>
      <c r="G14" s="154">
        <f>G12+7</f>
        <v>44522</v>
      </c>
      <c r="H14" s="154">
        <f>G14+7</f>
        <v>44529</v>
      </c>
      <c r="I14" s="157"/>
      <c r="J14" s="129"/>
      <c r="M14" s="6"/>
    </row>
    <row r="15" spans="1:13" ht="22.5" hidden="1" customHeight="1">
      <c r="A15" s="1173"/>
      <c r="B15" s="1171"/>
      <c r="C15" s="1078"/>
      <c r="D15" s="1164"/>
      <c r="E15" s="1164"/>
      <c r="F15" s="488" t="s">
        <v>158</v>
      </c>
      <c r="G15" s="397">
        <f t="shared" si="0"/>
        <v>44521</v>
      </c>
      <c r="H15" s="397">
        <f>G15+6</f>
        <v>44527</v>
      </c>
      <c r="I15" s="157"/>
      <c r="J15" s="129"/>
    </row>
    <row r="16" spans="1:13" ht="22.5" hidden="1" customHeight="1">
      <c r="A16" s="1172" t="e">
        <f>'Port Klang West'!#REF!</f>
        <v>#REF!</v>
      </c>
      <c r="B16" s="1170" t="e">
        <f>'Port Klang West'!#REF!</f>
        <v>#REF!</v>
      </c>
      <c r="C16" s="1076"/>
      <c r="D16" s="1092" t="e">
        <f>D14+7</f>
        <v>#REF!</v>
      </c>
      <c r="E16" s="1092" t="e">
        <f>E14+7</f>
        <v>#REF!</v>
      </c>
      <c r="F16" s="482" t="s">
        <v>158</v>
      </c>
      <c r="G16" s="154">
        <f>G14+7</f>
        <v>44529</v>
      </c>
      <c r="H16" s="154">
        <f>G16+7</f>
        <v>44536</v>
      </c>
      <c r="I16" s="157"/>
      <c r="J16" s="129"/>
    </row>
    <row r="17" spans="1:38" ht="22.5" hidden="1" customHeight="1">
      <c r="A17" s="1173"/>
      <c r="B17" s="1171"/>
      <c r="C17" s="1078"/>
      <c r="D17" s="1164"/>
      <c r="E17" s="1164"/>
      <c r="F17" s="488" t="s">
        <v>158</v>
      </c>
      <c r="G17" s="397">
        <f t="shared" si="0"/>
        <v>44528</v>
      </c>
      <c r="H17" s="397">
        <f>G17+6</f>
        <v>44534</v>
      </c>
      <c r="I17" s="157"/>
      <c r="J17" s="129"/>
    </row>
    <row r="18" spans="1:38" ht="22.5" hidden="1" customHeight="1">
      <c r="A18" s="1172" t="e">
        <f>'Port Klang West'!#REF!</f>
        <v>#REF!</v>
      </c>
      <c r="B18" s="1170" t="e">
        <f>'Port Klang West'!#REF!</f>
        <v>#REF!</v>
      </c>
      <c r="C18" s="1076"/>
      <c r="D18" s="1092" t="e">
        <f>D16+7</f>
        <v>#REF!</v>
      </c>
      <c r="E18" s="1092" t="e">
        <f>E16+7</f>
        <v>#REF!</v>
      </c>
      <c r="F18" s="154" t="s">
        <v>158</v>
      </c>
      <c r="G18" s="154">
        <f>G16+7</f>
        <v>44536</v>
      </c>
      <c r="H18" s="154">
        <f>G18+7</f>
        <v>44543</v>
      </c>
      <c r="I18" s="157"/>
      <c r="J18" s="129"/>
    </row>
    <row r="19" spans="1:38" ht="22.5" hidden="1" customHeight="1">
      <c r="A19" s="1173"/>
      <c r="B19" s="1171"/>
      <c r="C19" s="1078"/>
      <c r="D19" s="1164"/>
      <c r="E19" s="1164"/>
      <c r="F19" s="488" t="s">
        <v>158</v>
      </c>
      <c r="G19" s="397">
        <f t="shared" si="0"/>
        <v>44535</v>
      </c>
      <c r="H19" s="397">
        <f>G19+6</f>
        <v>44541</v>
      </c>
      <c r="I19" s="157"/>
      <c r="J19" s="129"/>
    </row>
    <row r="20" spans="1:38" ht="22.5" hidden="1" customHeight="1">
      <c r="A20" s="1172" t="e">
        <f>'Port Klang West'!#REF!</f>
        <v>#REF!</v>
      </c>
      <c r="B20" s="1170" t="e">
        <f>'Port Klang West'!#REF!</f>
        <v>#REF!</v>
      </c>
      <c r="C20" s="1076"/>
      <c r="D20" s="1092" t="e">
        <f>D18+7</f>
        <v>#REF!</v>
      </c>
      <c r="E20" s="1092" t="e">
        <f>E18+7</f>
        <v>#REF!</v>
      </c>
      <c r="F20" s="154" t="s">
        <v>158</v>
      </c>
      <c r="G20" s="154">
        <f>G18+7</f>
        <v>44543</v>
      </c>
      <c r="H20" s="154">
        <f>G20+7</f>
        <v>44550</v>
      </c>
      <c r="I20" s="157"/>
      <c r="J20" s="129"/>
    </row>
    <row r="21" spans="1:38" ht="22.5" hidden="1" customHeight="1">
      <c r="A21" s="1173"/>
      <c r="B21" s="1178"/>
      <c r="C21" s="1080"/>
      <c r="D21" s="1164"/>
      <c r="E21" s="1164"/>
      <c r="F21" s="488" t="s">
        <v>158</v>
      </c>
      <c r="G21" s="397">
        <f t="shared" si="0"/>
        <v>44542</v>
      </c>
      <c r="H21" s="397">
        <f>G21+6</f>
        <v>44548</v>
      </c>
      <c r="I21" s="157"/>
      <c r="J21" s="129"/>
    </row>
    <row r="22" spans="1:38" ht="22.5" hidden="1" customHeight="1">
      <c r="A22" s="220"/>
      <c r="B22" s="274"/>
      <c r="C22" s="31"/>
      <c r="D22" s="31"/>
      <c r="E22" s="31"/>
      <c r="F22" s="411"/>
      <c r="G22" s="411"/>
      <c r="H22" s="411"/>
      <c r="I22" s="157"/>
      <c r="J22" s="129"/>
    </row>
    <row r="23" spans="1:38" s="131" customFormat="1" ht="15" hidden="1" customHeight="1">
      <c r="A23" s="155"/>
      <c r="B23" s="155"/>
      <c r="C23" s="155"/>
      <c r="D23" s="146"/>
      <c r="E23" s="156" t="s">
        <v>87</v>
      </c>
      <c r="F23" s="147"/>
      <c r="G23" s="150"/>
      <c r="H23" s="157"/>
      <c r="J23" s="129"/>
    </row>
    <row r="24" spans="1:38" ht="15" hidden="1" customHeight="1">
      <c r="A24" s="158" t="s">
        <v>84</v>
      </c>
      <c r="B24" s="159"/>
      <c r="C24" s="160"/>
      <c r="D24" s="160"/>
      <c r="E24" s="161"/>
      <c r="F24" s="131"/>
      <c r="G24" s="131"/>
      <c r="H24" s="131"/>
      <c r="I24" s="131"/>
      <c r="J24" s="129"/>
    </row>
    <row r="25" spans="1:38" ht="15" hidden="1" customHeight="1">
      <c r="A25" s="162" t="s">
        <v>167</v>
      </c>
      <c r="B25" s="162" t="s">
        <v>265</v>
      </c>
      <c r="C25" s="163"/>
      <c r="D25" s="131"/>
      <c r="E25" s="164"/>
      <c r="F25"/>
      <c r="G25" s="165"/>
      <c r="H25" s="131"/>
      <c r="I25" s="157"/>
      <c r="J25" s="129"/>
    </row>
    <row r="26" spans="1:38" s="132" customFormat="1" ht="20.100000000000001" customHeight="1">
      <c r="A26" s="149"/>
      <c r="B26" s="145"/>
      <c r="C26" s="138"/>
      <c r="D26" s="146"/>
      <c r="E26" s="147"/>
      <c r="F26" s="147"/>
      <c r="G26" s="150"/>
      <c r="H26" s="157"/>
      <c r="I26" s="157"/>
      <c r="J26" s="129"/>
    </row>
    <row r="27" spans="1:38" s="4" customFormat="1" ht="21.75" customHeight="1">
      <c r="A27" s="1179" t="s">
        <v>287</v>
      </c>
      <c r="B27" s="1133"/>
      <c r="C27" s="1136" t="s">
        <v>2</v>
      </c>
      <c r="D27" s="1137"/>
      <c r="E27" s="1181"/>
      <c r="F27" s="774" t="s">
        <v>74</v>
      </c>
      <c r="G27" s="816" t="s">
        <v>292</v>
      </c>
      <c r="H27" s="774" t="s">
        <v>74</v>
      </c>
      <c r="I27" s="774" t="s">
        <v>74</v>
      </c>
      <c r="J27" s="192"/>
    </row>
    <row r="28" spans="1:38" s="133" customFormat="1" ht="21.75" customHeight="1">
      <c r="A28" s="1180"/>
      <c r="B28" s="1135"/>
      <c r="C28" s="1121" t="s">
        <v>93</v>
      </c>
      <c r="D28" s="1122"/>
      <c r="E28" s="1123"/>
      <c r="F28" s="818" t="s">
        <v>42</v>
      </c>
      <c r="G28" s="817" t="s">
        <v>293</v>
      </c>
      <c r="H28" s="774" t="s">
        <v>42</v>
      </c>
      <c r="I28" s="774" t="s">
        <v>328</v>
      </c>
      <c r="J28" s="19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133" customFormat="1" ht="21.75" customHeight="1">
      <c r="A29" s="937"/>
      <c r="B29" s="932"/>
      <c r="C29" s="933"/>
      <c r="D29" s="934"/>
      <c r="E29" s="935"/>
      <c r="F29" s="934"/>
      <c r="G29" s="715" t="s">
        <v>158</v>
      </c>
      <c r="H29" s="166">
        <v>45150</v>
      </c>
      <c r="I29" s="166">
        <f>H29+8</f>
        <v>45158</v>
      </c>
      <c r="J29" s="192" t="s">
        <v>331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133" customFormat="1" ht="21.75" customHeight="1">
      <c r="A30" s="659" t="s">
        <v>241</v>
      </c>
      <c r="B30" s="41" t="s">
        <v>579</v>
      </c>
      <c r="C30" s="42" t="s">
        <v>271</v>
      </c>
      <c r="D30" s="43">
        <v>45144</v>
      </c>
      <c r="E30" s="44" t="s">
        <v>6</v>
      </c>
      <c r="F30" s="43">
        <v>45146</v>
      </c>
      <c r="G30" s="492" t="s">
        <v>158</v>
      </c>
      <c r="H30" s="168">
        <v>45149</v>
      </c>
      <c r="I30" s="168">
        <f>H30+13</f>
        <v>45162</v>
      </c>
      <c r="J30" s="193" t="s">
        <v>332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133" customFormat="1" ht="21.75" customHeight="1">
      <c r="A31" s="660" t="s">
        <v>123</v>
      </c>
      <c r="B31" s="48"/>
      <c r="C31" s="49" t="s">
        <v>271</v>
      </c>
      <c r="D31" s="50">
        <v>45145</v>
      </c>
      <c r="E31" s="51" t="s">
        <v>16</v>
      </c>
      <c r="F31" s="50">
        <v>45147</v>
      </c>
      <c r="G31" s="167"/>
      <c r="H31" s="168"/>
      <c r="I31" s="168"/>
      <c r="J31" s="19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133" customFormat="1" ht="21.75" customHeight="1">
      <c r="A32" s="865" t="s">
        <v>254</v>
      </c>
      <c r="B32" s="866" t="s">
        <v>592</v>
      </c>
      <c r="C32" s="867" t="s">
        <v>271</v>
      </c>
      <c r="D32" s="868">
        <v>45145</v>
      </c>
      <c r="E32" s="869" t="s">
        <v>16</v>
      </c>
      <c r="F32" s="868">
        <v>45147</v>
      </c>
      <c r="G32" s="493" t="s">
        <v>654</v>
      </c>
      <c r="H32" s="169">
        <v>45152</v>
      </c>
      <c r="I32" s="169">
        <f>H32+8</f>
        <v>45160</v>
      </c>
      <c r="J32" s="4" t="s">
        <v>333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133" customFormat="1" ht="21.75" customHeight="1">
      <c r="A33" s="937"/>
      <c r="B33" s="932"/>
      <c r="C33" s="933"/>
      <c r="D33" s="934"/>
      <c r="E33" s="935"/>
      <c r="F33" s="934"/>
      <c r="G33" s="715" t="s">
        <v>158</v>
      </c>
      <c r="H33" s="166">
        <f>H29+7</f>
        <v>45157</v>
      </c>
      <c r="I33" s="166">
        <f>H33+8</f>
        <v>45165</v>
      </c>
      <c r="J33" s="19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133" customFormat="1" ht="22.5" customHeight="1">
      <c r="A34" s="659" t="s">
        <v>501</v>
      </c>
      <c r="B34" s="41" t="s">
        <v>580</v>
      </c>
      <c r="C34" s="42" t="s">
        <v>271</v>
      </c>
      <c r="D34" s="43">
        <v>45151</v>
      </c>
      <c r="E34" s="44" t="s">
        <v>6</v>
      </c>
      <c r="F34" s="43">
        <v>45153</v>
      </c>
      <c r="G34" s="492" t="s">
        <v>158</v>
      </c>
      <c r="H34" s="168">
        <f>H30+7</f>
        <v>45156</v>
      </c>
      <c r="I34" s="168">
        <f>H34+13</f>
        <v>45169</v>
      </c>
      <c r="J34" s="19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133" customFormat="1" ht="22.5" customHeight="1">
      <c r="A35" s="47" t="s">
        <v>123</v>
      </c>
      <c r="B35" s="48"/>
      <c r="C35" s="49" t="s">
        <v>271</v>
      </c>
      <c r="D35" s="50">
        <v>45152</v>
      </c>
      <c r="E35" s="51" t="s">
        <v>16</v>
      </c>
      <c r="F35" s="50">
        <v>45154</v>
      </c>
      <c r="G35" s="167"/>
      <c r="H35" s="168"/>
      <c r="I35" s="168"/>
      <c r="J35" s="19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133" customFormat="1" ht="21.75" customHeight="1">
      <c r="A36" s="865" t="s">
        <v>398</v>
      </c>
      <c r="B36" s="866" t="s">
        <v>593</v>
      </c>
      <c r="C36" s="867" t="s">
        <v>271</v>
      </c>
      <c r="D36" s="868">
        <v>45152</v>
      </c>
      <c r="E36" s="869" t="s">
        <v>16</v>
      </c>
      <c r="F36" s="868">
        <v>45154</v>
      </c>
      <c r="G36" s="493" t="s">
        <v>158</v>
      </c>
      <c r="H36" s="169">
        <f>H32+7</f>
        <v>45159</v>
      </c>
      <c r="I36" s="169">
        <f>H36+8</f>
        <v>45167</v>
      </c>
      <c r="J36" s="19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133" customFormat="1" ht="21.75" customHeight="1">
      <c r="A37" s="937"/>
      <c r="B37" s="932"/>
      <c r="C37" s="933"/>
      <c r="D37" s="934"/>
      <c r="E37" s="935"/>
      <c r="F37" s="934"/>
      <c r="G37" s="715" t="s">
        <v>158</v>
      </c>
      <c r="H37" s="166">
        <f>H33+7</f>
        <v>45164</v>
      </c>
      <c r="I37" s="166">
        <f>H37+8</f>
        <v>45172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133" customFormat="1" ht="21.75" customHeight="1">
      <c r="A38" s="659" t="s">
        <v>241</v>
      </c>
      <c r="B38" s="41" t="s">
        <v>581</v>
      </c>
      <c r="C38" s="42" t="s">
        <v>271</v>
      </c>
      <c r="D38" s="43">
        <v>45158</v>
      </c>
      <c r="E38" s="44" t="s">
        <v>6</v>
      </c>
      <c r="F38" s="43">
        <v>45160</v>
      </c>
      <c r="G38" s="492" t="s">
        <v>158</v>
      </c>
      <c r="H38" s="168">
        <f>H34+7</f>
        <v>45163</v>
      </c>
      <c r="I38" s="168">
        <f>H38+13</f>
        <v>45176</v>
      </c>
      <c r="J38" s="194"/>
      <c r="K38" s="4"/>
      <c r="L38" s="4"/>
      <c r="M38" s="4"/>
      <c r="N38" s="472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133" customFormat="1" ht="21.75" customHeight="1">
      <c r="A39" s="47" t="s">
        <v>123</v>
      </c>
      <c r="B39" s="48"/>
      <c r="C39" s="49" t="s">
        <v>271</v>
      </c>
      <c r="D39" s="50">
        <v>45159</v>
      </c>
      <c r="E39" s="51" t="s">
        <v>16</v>
      </c>
      <c r="F39" s="50">
        <v>45161</v>
      </c>
      <c r="G39" s="167"/>
      <c r="H39" s="168"/>
      <c r="I39" s="168"/>
      <c r="J39" s="19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133" customFormat="1" ht="21.75" customHeight="1">
      <c r="A40" s="865" t="s">
        <v>254</v>
      </c>
      <c r="B40" s="866" t="s">
        <v>594</v>
      </c>
      <c r="C40" s="867" t="s">
        <v>271</v>
      </c>
      <c r="D40" s="868">
        <v>45159</v>
      </c>
      <c r="E40" s="869" t="s">
        <v>16</v>
      </c>
      <c r="F40" s="868">
        <v>45161</v>
      </c>
      <c r="G40" s="493" t="s">
        <v>158</v>
      </c>
      <c r="H40" s="169">
        <f>H36+7</f>
        <v>45166</v>
      </c>
      <c r="I40" s="169">
        <f>H40+8</f>
        <v>45174</v>
      </c>
      <c r="J40" s="19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133" customFormat="1" ht="21.75" customHeight="1">
      <c r="A41" s="937"/>
      <c r="B41" s="932"/>
      <c r="C41" s="933"/>
      <c r="D41" s="934"/>
      <c r="E41" s="935"/>
      <c r="F41" s="934"/>
      <c r="G41" s="715" t="s">
        <v>158</v>
      </c>
      <c r="H41" s="166">
        <f>H37+7</f>
        <v>45171</v>
      </c>
      <c r="I41" s="166">
        <f>H41+8</f>
        <v>45179</v>
      </c>
      <c r="J41" s="19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133" customFormat="1" ht="21.75" customHeight="1">
      <c r="A42" s="659" t="s">
        <v>501</v>
      </c>
      <c r="B42" s="41" t="s">
        <v>582</v>
      </c>
      <c r="C42" s="42" t="s">
        <v>271</v>
      </c>
      <c r="D42" s="43">
        <v>45165</v>
      </c>
      <c r="E42" s="44" t="s">
        <v>6</v>
      </c>
      <c r="F42" s="43">
        <v>45167</v>
      </c>
      <c r="G42" s="492" t="s">
        <v>158</v>
      </c>
      <c r="H42" s="168">
        <f>H38+7</f>
        <v>45170</v>
      </c>
      <c r="I42" s="168">
        <f>H42+13</f>
        <v>45183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s="133" customFormat="1" ht="21.75" customHeight="1">
      <c r="A43" s="47" t="s">
        <v>123</v>
      </c>
      <c r="B43" s="48"/>
      <c r="C43" s="49" t="s">
        <v>271</v>
      </c>
      <c r="D43" s="50">
        <v>45166</v>
      </c>
      <c r="E43" s="51" t="s">
        <v>16</v>
      </c>
      <c r="F43" s="50">
        <v>45168</v>
      </c>
      <c r="G43" s="167"/>
      <c r="H43" s="168"/>
      <c r="I43" s="168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s="133" customFormat="1" ht="21.75" customHeight="1">
      <c r="A44" s="865" t="s">
        <v>398</v>
      </c>
      <c r="B44" s="866" t="s">
        <v>595</v>
      </c>
      <c r="C44" s="867" t="s">
        <v>271</v>
      </c>
      <c r="D44" s="868">
        <v>45166</v>
      </c>
      <c r="E44" s="869" t="s">
        <v>16</v>
      </c>
      <c r="F44" s="868">
        <v>45168</v>
      </c>
      <c r="G44" s="493" t="s">
        <v>158</v>
      </c>
      <c r="H44" s="169">
        <f>H40+7</f>
        <v>45173</v>
      </c>
      <c r="I44" s="169">
        <f>H44+8</f>
        <v>45181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s="133" customFormat="1" ht="21.75" customHeight="1">
      <c r="A45" s="937"/>
      <c r="B45" s="932"/>
      <c r="C45" s="933"/>
      <c r="D45" s="934"/>
      <c r="E45" s="935"/>
      <c r="F45" s="934"/>
      <c r="G45" s="715" t="s">
        <v>158</v>
      </c>
      <c r="H45" s="166">
        <f>H41+7</f>
        <v>45178</v>
      </c>
      <c r="I45" s="166">
        <f>H45+8</f>
        <v>45186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s="133" customFormat="1" ht="21.75" customHeight="1">
      <c r="A46" s="659" t="s">
        <v>241</v>
      </c>
      <c r="B46" s="41" t="s">
        <v>583</v>
      </c>
      <c r="C46" s="42" t="s">
        <v>271</v>
      </c>
      <c r="D46" s="43">
        <v>45172</v>
      </c>
      <c r="E46" s="44" t="s">
        <v>6</v>
      </c>
      <c r="F46" s="43">
        <v>45174</v>
      </c>
      <c r="G46" s="492" t="s">
        <v>158</v>
      </c>
      <c r="H46" s="168">
        <f>H42+7</f>
        <v>45177</v>
      </c>
      <c r="I46" s="168">
        <f>H46+13</f>
        <v>45190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s="133" customFormat="1" ht="21.75" customHeight="1">
      <c r="A47" s="47" t="s">
        <v>123</v>
      </c>
      <c r="B47" s="48"/>
      <c r="C47" s="49" t="s">
        <v>271</v>
      </c>
      <c r="D47" s="50">
        <v>45173</v>
      </c>
      <c r="E47" s="51" t="s">
        <v>16</v>
      </c>
      <c r="F47" s="50">
        <v>45175</v>
      </c>
      <c r="G47" s="167"/>
      <c r="H47" s="168"/>
      <c r="I47" s="168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s="133" customFormat="1" ht="21.75" customHeight="1">
      <c r="A48" s="865" t="s">
        <v>254</v>
      </c>
      <c r="B48" s="866" t="s">
        <v>596</v>
      </c>
      <c r="C48" s="867" t="s">
        <v>271</v>
      </c>
      <c r="D48" s="868">
        <v>45173</v>
      </c>
      <c r="E48" s="869" t="s">
        <v>16</v>
      </c>
      <c r="F48" s="868">
        <v>45175</v>
      </c>
      <c r="G48" s="493" t="s">
        <v>158</v>
      </c>
      <c r="H48" s="169">
        <f>H44+7</f>
        <v>45180</v>
      </c>
      <c r="I48" s="169">
        <f>H48+8</f>
        <v>45188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10" s="4" customFormat="1" ht="15" customHeight="1">
      <c r="A49" s="400"/>
      <c r="B49" s="401"/>
      <c r="C49" s="79"/>
      <c r="D49" s="79"/>
      <c r="E49" s="79"/>
      <c r="F49" s="79"/>
      <c r="G49" s="412"/>
      <c r="H49" s="413"/>
      <c r="I49" s="413"/>
      <c r="J49" s="5"/>
    </row>
    <row r="50" spans="1:10" s="4" customFormat="1" ht="15" customHeight="1">
      <c r="A50" s="400"/>
      <c r="B50" s="401"/>
      <c r="C50" s="79"/>
      <c r="D50" s="79"/>
      <c r="E50" s="79"/>
      <c r="F50" s="79"/>
      <c r="G50" s="412"/>
      <c r="H50" s="413"/>
      <c r="I50" s="413"/>
      <c r="J50" s="5"/>
    </row>
    <row r="51" spans="1:10" ht="15" customHeight="1">
      <c r="A51" s="400"/>
      <c r="B51" s="401"/>
      <c r="C51" s="79"/>
      <c r="D51" s="79"/>
      <c r="E51" s="79"/>
      <c r="F51" s="79"/>
      <c r="G51" s="412"/>
      <c r="H51" s="413"/>
      <c r="I51" s="413"/>
    </row>
    <row r="52" spans="1:10" s="4" customFormat="1" ht="15" customHeight="1">
      <c r="A52" s="5"/>
      <c r="B52" s="5"/>
      <c r="C52" s="5"/>
      <c r="D52" s="5"/>
      <c r="E52" s="156" t="s">
        <v>87</v>
      </c>
      <c r="F52" s="5"/>
      <c r="G52" s="5"/>
      <c r="H52" s="170"/>
      <c r="I52" s="5"/>
    </row>
    <row r="53" spans="1:10" s="4" customFormat="1" ht="15" customHeight="1">
      <c r="A53" s="59" t="s">
        <v>255</v>
      </c>
      <c r="B53" s="171"/>
      <c r="C53" s="172"/>
      <c r="D53" s="173"/>
      <c r="E53" s="174"/>
      <c r="F53" s="174"/>
    </row>
    <row r="54" spans="1:10" s="4" customFormat="1" ht="15" customHeight="1">
      <c r="A54" s="66" t="s">
        <v>244</v>
      </c>
      <c r="B54" s="176"/>
      <c r="C54" s="68"/>
      <c r="D54" s="69"/>
      <c r="E54" s="70"/>
      <c r="F54" s="70"/>
      <c r="G54" s="71"/>
      <c r="I54" s="5"/>
    </row>
    <row r="55" spans="1:10" s="4" customFormat="1" ht="15" customHeight="1">
      <c r="A55" s="72" t="s">
        <v>273</v>
      </c>
      <c r="B55" s="177"/>
      <c r="C55" s="177"/>
      <c r="F55" s="75"/>
      <c r="I55" s="5"/>
    </row>
    <row r="56" spans="1:10" s="4" customFormat="1" ht="15" customHeight="1">
      <c r="A56" s="77" t="s">
        <v>274</v>
      </c>
      <c r="B56" s="5"/>
      <c r="C56" s="5"/>
      <c r="D56" s="5"/>
      <c r="E56" s="5"/>
      <c r="F56" s="5"/>
      <c r="G56" s="156"/>
      <c r="H56" s="170"/>
      <c r="I56" s="5"/>
    </row>
    <row r="57" spans="1:10" ht="15.75">
      <c r="A57" s="178" t="s">
        <v>65</v>
      </c>
      <c r="B57" s="179"/>
      <c r="C57" s="179"/>
      <c r="D57" s="180"/>
      <c r="E57" s="181"/>
      <c r="F57" s="4"/>
      <c r="G57" s="4"/>
      <c r="H57" s="4"/>
      <c r="I57" s="4"/>
    </row>
    <row r="58" spans="1:10" ht="15.75">
      <c r="A58" s="111" t="s">
        <v>0</v>
      </c>
      <c r="B58" s="182"/>
      <c r="C58" s="183"/>
      <c r="D58" s="184"/>
      <c r="E58" s="124"/>
      <c r="F58" s="4"/>
      <c r="G58" s="4"/>
      <c r="H58" s="4"/>
      <c r="I58" s="4"/>
    </row>
    <row r="59" spans="1:10" ht="20.25">
      <c r="A59" s="175" t="s">
        <v>88</v>
      </c>
      <c r="B59" s="185"/>
      <c r="C59" s="4"/>
      <c r="D59" s="186"/>
      <c r="E59" s="124"/>
      <c r="F59" s="4"/>
      <c r="G59" s="4"/>
      <c r="H59" s="4"/>
      <c r="I59" s="4"/>
    </row>
    <row r="60" spans="1:10" ht="20.25">
      <c r="A60" s="175" t="s">
        <v>67</v>
      </c>
      <c r="B60" s="185"/>
      <c r="C60" s="4"/>
      <c r="D60" s="186"/>
      <c r="E60" s="124"/>
      <c r="F60" s="4"/>
      <c r="G60" s="4"/>
      <c r="H60" s="4"/>
      <c r="I60" s="4"/>
    </row>
    <row r="61" spans="1:10" ht="20.25">
      <c r="A61" s="124" t="s">
        <v>68</v>
      </c>
      <c r="B61" s="185"/>
      <c r="C61" s="4"/>
      <c r="D61" s="186"/>
      <c r="E61" s="4"/>
      <c r="F61" s="4"/>
      <c r="G61" s="4"/>
      <c r="H61" s="4"/>
      <c r="I61" s="4"/>
    </row>
    <row r="62" spans="1:10" ht="20.25">
      <c r="A62" s="117" t="s">
        <v>89</v>
      </c>
      <c r="B62" s="185"/>
      <c r="C62" s="4"/>
      <c r="D62" s="186"/>
      <c r="E62" s="4"/>
      <c r="F62" s="4"/>
      <c r="G62" s="4"/>
      <c r="H62" s="4"/>
      <c r="I62" s="4"/>
    </row>
  </sheetData>
  <customSheetViews>
    <customSheetView guid="{035FD7B7-E407-47C6-82D2-F16A7036DEE3}" scale="75" showGridLines="0" fitToPage="1" topLeftCell="A31">
      <selection activeCell="B50" sqref="B50"/>
      <pageMargins left="0" right="0" top="0" bottom="0" header="0" footer="0"/>
      <pageSetup paperSize="9" scale="25" orientation="landscape" r:id="rId1"/>
    </customSheetView>
    <customSheetView guid="{D73C7D54-4891-4237-9750-225D2462AB34}" scale="75" showGridLines="0" fitToPage="1" topLeftCell="A31">
      <selection activeCell="B50" sqref="B50"/>
      <pageMargins left="0" right="0" top="0" bottom="0" header="0" footer="0"/>
      <pageSetup paperSize="9" scale="25" orientation="landscape" r:id="rId2"/>
    </customSheetView>
    <customSheetView guid="{77C6715E-78A8-45AF-BBE5-55C648F3FD39}" scale="75" showGridLines="0" fitToPage="1">
      <selection activeCell="H38" sqref="H38"/>
      <pageMargins left="0" right="0" top="0" bottom="0" header="0" footer="0"/>
      <pageSetup paperSize="9" scale="25" orientation="landscape" r:id="rId3"/>
    </customSheetView>
    <customSheetView guid="{C6EA2456-9077-41F6-8AD1-2B98609E6968}" scale="75" showGridLines="0" fitToPage="1" topLeftCell="A25">
      <selection activeCell="A29" sqref="A29:E52"/>
      <pageMargins left="0" right="0" top="0" bottom="0" header="0" footer="0"/>
      <pageSetup paperSize="9" scale="25" orientation="landscape" r:id="rId4"/>
    </customSheetView>
    <customSheetView guid="{36EED012-CDEF-4DC1-8A77-CC61E5DDA9AF}" scale="75" showGridLines="0" fitToPage="1" topLeftCell="A4">
      <selection activeCell="G12" sqref="G12"/>
      <pageMargins left="0" right="0" top="0" bottom="0" header="0" footer="0"/>
      <pageSetup paperSize="9" scale="25" orientation="landscape" r:id="rId5"/>
    </customSheetView>
    <customSheetView guid="{6D779134-8889-443F-9ACA-8D735092180D}" scale="75" showGridLines="0" fitToPage="1" topLeftCell="A29">
      <selection activeCell="G53" sqref="G53"/>
      <pageMargins left="0" right="0" top="0" bottom="0" header="0" footer="0"/>
      <pageSetup paperSize="9" scale="27" orientation="landscape" r:id="rId6"/>
    </customSheetView>
    <customSheetView guid="{DB8C7FDF-A076-429E-9C69-19F5346810D2}" scale="75" showPageBreaks="1" showGridLines="0" fitToPage="1" view="pageBreakPreview" topLeftCell="A7">
      <selection activeCell="G24" sqref="G24"/>
      <pageMargins left="0" right="0" top="0" bottom="0" header="0" footer="0"/>
      <pageSetup paperSize="9" scale="22" orientation="landscape"/>
    </customSheetView>
    <customSheetView guid="{4BAB3EE4-9C54-4B90-B433-C200B8083694}" scale="75" showPageBreaks="1" showGridLines="0" fitToPage="1" view="pageBreakPreview" topLeftCell="A8">
      <selection activeCell="G29" sqref="G29"/>
      <pageMargins left="0" right="0" top="0" bottom="0" header="0" footer="0"/>
      <pageSetup paperSize="9" scale="22" orientation="landscape"/>
    </customSheetView>
    <customSheetView guid="{A0571078-F8D9-4419-99DA-CC05A0A8884F}" scale="70" showPageBreaks="1" showGridLines="0" fitToPage="1" printArea="1" view="pageBreakPreview" topLeftCell="A10">
      <selection activeCell="J8" sqref="J8:N23"/>
      <pageMargins left="0" right="0" top="0" bottom="0" header="0" footer="0"/>
      <pageSetup paperSize="9" scale="49" orientation="landscape"/>
    </customSheetView>
    <customSheetView guid="{23D6460C-E645-4432-B260-E5EED77E92F3}" scale="75" showPageBreaks="1" showGridLines="0" fitToPage="1" printArea="1" view="pageBreakPreview" topLeftCell="A25">
      <selection activeCell="G38" sqref="G38"/>
      <pageMargins left="0" right="0" top="0" bottom="0" header="0" footer="0"/>
      <pageSetup paperSize="9" scale="46" orientation="landscape"/>
    </customSheetView>
    <customSheetView guid="{CEA7FD87-719A-426A-B06E-9D4E99783EED}" scale="75" showPageBreaks="1" showGridLines="0" fitToPage="1" view="pageBreakPreview" topLeftCell="A6">
      <selection activeCell="B33" sqref="B33"/>
      <pageMargins left="0" right="0" top="0" bottom="0" header="0" footer="0"/>
      <pageSetup paperSize="9" scale="22" orientation="landscape"/>
    </customSheetView>
    <customSheetView guid="{88931C49-9137-4FED-AEBA-55DC84EE773E}" scale="75" showPageBreaks="1" showGridLines="0" fitToPage="1" view="pageBreakPreview">
      <selection activeCell="G13" sqref="G13"/>
      <pageMargins left="0" right="0" top="0" bottom="0" header="0" footer="0"/>
      <pageSetup paperSize="9" scale="22" orientation="landscape"/>
    </customSheetView>
    <customSheetView guid="{D7835D66-B13D-4A90-85BF-DC3ACE120431}" scale="75" showPageBreaks="1" showGridLines="0" fitToPage="1" view="pageBreakPreview" topLeftCell="A10">
      <selection activeCell="F36" sqref="F36"/>
      <pageMargins left="0" right="0" top="0" bottom="0" header="0" footer="0"/>
      <pageSetup paperSize="9" scale="25" orientation="landscape"/>
    </customSheetView>
    <customSheetView guid="{93A7AE30-CF2C-4CF1-930B-9425B5F5817D}" scale="75" showPageBreaks="1" showGridLines="0" fitToPage="1" view="pageBreakPreview" topLeftCell="A8">
      <selection activeCell="G28" sqref="G28"/>
      <pageMargins left="0" right="0" top="0" bottom="0" header="0" footer="0"/>
      <pageSetup paperSize="9" scale="25" orientation="landscape"/>
    </customSheetView>
    <customSheetView guid="{C00304E5-BAC8-4C34-B3D2-AD7EACE0CB92}" scale="75" showPageBreaks="1" showGridLines="0" fitToPage="1" view="pageBreakPreview" topLeftCell="A7">
      <selection activeCell="G24" sqref="G24"/>
      <pageMargins left="0" right="0" top="0" bottom="0" header="0" footer="0"/>
      <pageSetup paperSize="9" scale="22" orientation="landscape"/>
    </customSheetView>
    <customSheetView guid="{B9C309E4-7299-4CD5-AAAB-CF9542D1540F}" scale="75" showPageBreaks="1" showGridLines="0" fitToPage="1" view="pageBreakPreview" topLeftCell="A10">
      <selection activeCell="F36" sqref="F36"/>
      <pageMargins left="0" right="0" top="0" bottom="0" header="0" footer="0"/>
      <pageSetup paperSize="9" scale="25" orientation="landscape"/>
    </customSheetView>
    <customSheetView guid="{3E9A2BAE-164D-47A0-8104-C7D4E0A4EAEF}" scale="75" showGridLines="0" fitToPage="1">
      <selection activeCell="G10" sqref="G10"/>
      <pageMargins left="0" right="0" top="0" bottom="0" header="0" footer="0"/>
      <pageSetup paperSize="9" scale="25" orientation="landscape" r:id="rId7"/>
    </customSheetView>
    <customSheetView guid="{3DA74F3E-F145-470D-BDA0-4288A858AFDF}" scale="75" showPageBreaks="1" showGridLines="0" fitToPage="1" view="pageBreakPreview">
      <selection activeCell="H32" sqref="H32"/>
      <pageMargins left="0" right="0" top="0" bottom="0" header="0" footer="0"/>
      <pageSetup paperSize="9" scale="27" orientation="landscape" r:id="rId8"/>
    </customSheetView>
    <customSheetView guid="{8E2DF192-20FD-40DB-8385-493ED9B1C2BF}" scale="75" showGridLines="0" fitToPage="1" topLeftCell="A31">
      <selection activeCell="B50" sqref="B50"/>
      <pageMargins left="0" right="0" top="0" bottom="0" header="0" footer="0"/>
      <pageSetup paperSize="9" scale="25" orientation="landscape" r:id="rId9"/>
    </customSheetView>
  </customSheetViews>
  <mergeCells count="32">
    <mergeCell ref="E18:E19"/>
    <mergeCell ref="E20:E21"/>
    <mergeCell ref="A27:B28"/>
    <mergeCell ref="C27:E27"/>
    <mergeCell ref="C28:E28"/>
    <mergeCell ref="D12:D13"/>
    <mergeCell ref="B20:C21"/>
    <mergeCell ref="B16:C17"/>
    <mergeCell ref="A16:A17"/>
    <mergeCell ref="D20:D21"/>
    <mergeCell ref="A20:A21"/>
    <mergeCell ref="A18:A19"/>
    <mergeCell ref="B18:C19"/>
    <mergeCell ref="D14:D15"/>
    <mergeCell ref="D16:D17"/>
    <mergeCell ref="D18:D19"/>
    <mergeCell ref="E16:E17"/>
    <mergeCell ref="A1:I2"/>
    <mergeCell ref="B8:C9"/>
    <mergeCell ref="B10:C11"/>
    <mergeCell ref="B12:C13"/>
    <mergeCell ref="A14:A15"/>
    <mergeCell ref="B14:C15"/>
    <mergeCell ref="E10:E11"/>
    <mergeCell ref="E12:E13"/>
    <mergeCell ref="E14:E15"/>
    <mergeCell ref="A4:H4"/>
    <mergeCell ref="A8:A9"/>
    <mergeCell ref="F8:F9"/>
    <mergeCell ref="A10:A11"/>
    <mergeCell ref="A12:A13"/>
    <mergeCell ref="D10:D11"/>
  </mergeCells>
  <hyperlinks>
    <hyperlink ref="A6" location="MENU!A1" display="BACK TO MENU" xr:uid="{00000000-0004-0000-1900-000000000000}"/>
  </hyperlinks>
  <pageMargins left="0.7" right="0.7" top="0.75" bottom="0.75" header="0.3" footer="0.3"/>
  <pageSetup paperSize="9" scale="25" orientation="landscape" r:id="rId10"/>
  <drawing r:id="rId11"/>
  <legacyDrawing r:id="rId1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/>
  </sheetPr>
  <dimension ref="A1:N117"/>
  <sheetViews>
    <sheetView showGridLines="0" topLeftCell="C65" zoomScaleNormal="100" zoomScaleSheetLayoutView="85" workbookViewId="0">
      <selection activeCell="O86" sqref="O86"/>
    </sheetView>
  </sheetViews>
  <sheetFormatPr defaultColWidth="8" defaultRowHeight="12.75"/>
  <cols>
    <col min="1" max="1" width="28.25" style="6" customWidth="1"/>
    <col min="2" max="2" width="13.875" style="7" customWidth="1"/>
    <col min="3" max="3" width="16.25" style="6" customWidth="1"/>
    <col min="4" max="4" width="17.25" style="6" customWidth="1"/>
    <col min="5" max="5" width="22.25" style="6" customWidth="1"/>
    <col min="6" max="6" width="22.125" style="6" customWidth="1"/>
    <col min="7" max="7" width="40.5" style="6" customWidth="1"/>
    <col min="8" max="8" width="13.625" style="8" customWidth="1"/>
    <col min="9" max="9" width="22.625" style="8" customWidth="1"/>
    <col min="10" max="10" width="17.875" style="8" customWidth="1"/>
    <col min="11" max="11" width="14.25" style="8" customWidth="1"/>
    <col min="12" max="12" width="9.625" style="8" customWidth="1"/>
    <col min="13" max="13" width="11.375" style="8" customWidth="1"/>
    <col min="14" max="16384" width="8" style="6"/>
  </cols>
  <sheetData>
    <row r="1" spans="1:14" ht="24.95" customHeight="1">
      <c r="A1" s="1203" t="s">
        <v>0</v>
      </c>
      <c r="B1" s="1203"/>
      <c r="C1" s="1203"/>
      <c r="D1" s="1203"/>
      <c r="E1" s="1203"/>
      <c r="F1" s="1203"/>
      <c r="G1" s="1203"/>
      <c r="H1" s="1203"/>
      <c r="I1" s="1203"/>
      <c r="J1" s="1203"/>
      <c r="K1" s="1203"/>
      <c r="L1" s="1203"/>
      <c r="M1" s="81"/>
    </row>
    <row r="2" spans="1:14" ht="24.95" customHeight="1">
      <c r="A2" s="1203"/>
      <c r="B2" s="1203"/>
      <c r="C2" s="1203"/>
      <c r="D2" s="1203"/>
      <c r="E2" s="1203"/>
      <c r="F2" s="1203"/>
      <c r="G2" s="1203"/>
      <c r="H2" s="1203"/>
      <c r="I2" s="1203"/>
      <c r="J2" s="1203"/>
      <c r="K2" s="1203"/>
      <c r="L2" s="1203"/>
      <c r="M2" s="81"/>
    </row>
    <row r="3" spans="1:14" ht="15" customHeight="1">
      <c r="A3" s="9"/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s="1" customFormat="1" ht="32.25" customHeight="1">
      <c r="B4" s="11"/>
      <c r="C4" s="12"/>
      <c r="D4" s="12"/>
      <c r="F4" s="12" t="s">
        <v>334</v>
      </c>
      <c r="G4" s="12"/>
      <c r="H4" s="12"/>
      <c r="I4" s="12"/>
      <c r="J4" s="12"/>
      <c r="K4" s="12"/>
      <c r="L4" s="12"/>
      <c r="M4" s="82"/>
      <c r="N4" s="97"/>
    </row>
    <row r="5" spans="1:14" ht="15">
      <c r="A5" s="13" t="s">
        <v>70</v>
      </c>
      <c r="B5" s="14"/>
      <c r="C5" s="15"/>
      <c r="D5" s="15"/>
      <c r="E5" s="15"/>
      <c r="J5" s="78"/>
      <c r="K5" s="78"/>
      <c r="L5" s="78"/>
      <c r="M5" s="78"/>
    </row>
    <row r="6" spans="1:14" ht="15">
      <c r="A6" s="13"/>
      <c r="B6" s="14"/>
      <c r="C6" s="15"/>
      <c r="D6" s="15"/>
      <c r="E6" s="15"/>
      <c r="J6" s="78"/>
      <c r="K6" s="78"/>
      <c r="L6" s="78"/>
      <c r="M6" s="78"/>
    </row>
    <row r="7" spans="1:14" ht="20.25">
      <c r="A7" s="1215" t="s">
        <v>446</v>
      </c>
      <c r="B7" s="1215"/>
      <c r="C7" s="1215"/>
      <c r="D7" s="1215"/>
      <c r="E7" s="15"/>
      <c r="F7" s="15"/>
      <c r="G7" s="15"/>
      <c r="H7" s="15"/>
      <c r="I7" s="15"/>
      <c r="J7" s="78"/>
      <c r="K7" s="78"/>
      <c r="L7" s="78"/>
      <c r="M7" s="78"/>
    </row>
    <row r="8" spans="1:14" ht="31.5">
      <c r="A8" s="1055" t="s">
        <v>75</v>
      </c>
      <c r="B8" s="764" t="s">
        <v>103</v>
      </c>
      <c r="C8" s="765" t="s">
        <v>435</v>
      </c>
      <c r="D8" s="765" t="s">
        <v>441</v>
      </c>
      <c r="E8" s="765" t="s">
        <v>440</v>
      </c>
      <c r="J8" s="78"/>
      <c r="K8" s="78"/>
      <c r="L8" s="78"/>
      <c r="M8" s="78"/>
    </row>
    <row r="9" spans="1:14" ht="23.25" customHeight="1">
      <c r="A9" s="1056"/>
      <c r="B9" s="767" t="s">
        <v>239</v>
      </c>
      <c r="C9" s="768" t="s">
        <v>8</v>
      </c>
      <c r="D9" s="736" t="s">
        <v>112</v>
      </c>
      <c r="E9" s="736" t="s">
        <v>96</v>
      </c>
      <c r="J9" s="78"/>
      <c r="K9" s="78"/>
      <c r="L9" s="78"/>
      <c r="M9" s="78"/>
    </row>
    <row r="10" spans="1:14" ht="21.75" customHeight="1">
      <c r="A10" s="528" t="s">
        <v>690</v>
      </c>
      <c r="B10" s="770" t="s">
        <v>691</v>
      </c>
      <c r="C10" s="210">
        <v>45143</v>
      </c>
      <c r="D10" s="1222" t="s">
        <v>706</v>
      </c>
      <c r="E10" s="1223"/>
      <c r="J10" s="78"/>
      <c r="K10" s="78"/>
      <c r="L10" s="78"/>
      <c r="M10" s="78"/>
    </row>
    <row r="11" spans="1:14" ht="21.75" customHeight="1">
      <c r="A11" s="528" t="s">
        <v>690</v>
      </c>
      <c r="B11" s="770" t="s">
        <v>691</v>
      </c>
      <c r="C11" s="210">
        <f>C10+7</f>
        <v>45150</v>
      </c>
      <c r="D11" s="1222" t="s">
        <v>123</v>
      </c>
      <c r="E11" s="1223"/>
      <c r="J11" s="78"/>
      <c r="K11" s="78"/>
      <c r="L11" s="78"/>
      <c r="M11" s="78"/>
    </row>
    <row r="12" spans="1:14" ht="21.75" customHeight="1">
      <c r="A12" s="528" t="s">
        <v>692</v>
      </c>
      <c r="B12" s="770" t="s">
        <v>693</v>
      </c>
      <c r="C12" s="210">
        <f t="shared" ref="C12:C14" si="0">C11+7</f>
        <v>45157</v>
      </c>
      <c r="D12" s="210">
        <f t="shared" ref="D12:D13" si="1">C12+9</f>
        <v>45166</v>
      </c>
      <c r="E12" s="946" t="s">
        <v>102</v>
      </c>
      <c r="J12" s="78"/>
      <c r="K12" s="78"/>
      <c r="L12" s="78"/>
      <c r="M12" s="78"/>
    </row>
    <row r="13" spans="1:14" ht="21.75" customHeight="1">
      <c r="A13" s="528" t="s">
        <v>694</v>
      </c>
      <c r="B13" s="770" t="s">
        <v>539</v>
      </c>
      <c r="C13" s="210">
        <f t="shared" si="0"/>
        <v>45164</v>
      </c>
      <c r="D13" s="210">
        <f t="shared" si="1"/>
        <v>45173</v>
      </c>
      <c r="E13" s="946" t="s">
        <v>102</v>
      </c>
      <c r="J13" s="78"/>
      <c r="K13" s="78"/>
      <c r="L13" s="78"/>
      <c r="M13" s="78"/>
    </row>
    <row r="14" spans="1:14" ht="21.75" customHeight="1">
      <c r="A14" s="528" t="s">
        <v>695</v>
      </c>
      <c r="B14" s="770" t="s">
        <v>696</v>
      </c>
      <c r="C14" s="210">
        <f t="shared" si="0"/>
        <v>45171</v>
      </c>
      <c r="D14" s="210">
        <f t="shared" ref="D14" si="2">C14+9</f>
        <v>45180</v>
      </c>
      <c r="E14" s="946" t="s">
        <v>102</v>
      </c>
      <c r="J14" s="78"/>
      <c r="K14" s="78"/>
      <c r="L14" s="78"/>
      <c r="M14" s="78"/>
    </row>
    <row r="15" spans="1:14">
      <c r="A15" s="833" t="s">
        <v>442</v>
      </c>
      <c r="B15" s="834"/>
      <c r="C15" s="832"/>
      <c r="D15" s="15"/>
      <c r="E15" s="15"/>
      <c r="J15" s="78"/>
      <c r="K15" s="78"/>
      <c r="L15" s="78"/>
      <c r="M15" s="78"/>
    </row>
    <row r="16" spans="1:14">
      <c r="A16" s="833" t="s">
        <v>443</v>
      </c>
      <c r="B16" s="834"/>
      <c r="C16" s="832"/>
      <c r="D16" s="15"/>
      <c r="E16" s="15"/>
      <c r="J16" s="78"/>
      <c r="K16" s="78"/>
      <c r="L16" s="78"/>
      <c r="M16" s="78"/>
    </row>
    <row r="17" spans="1:14">
      <c r="A17" s="833"/>
      <c r="B17" s="834"/>
      <c r="C17" s="832"/>
      <c r="D17" s="15"/>
      <c r="E17" s="15"/>
      <c r="J17" s="78"/>
      <c r="K17" s="78"/>
      <c r="L17" s="78"/>
      <c r="M17" s="78"/>
    </row>
    <row r="18" spans="1:14" ht="15.75">
      <c r="A18" s="163" t="s">
        <v>84</v>
      </c>
      <c r="B18" s="131"/>
      <c r="C18" s="161"/>
      <c r="D18" s="131"/>
      <c r="E18" s="131"/>
      <c r="F18" s="131"/>
      <c r="G18" s="131"/>
      <c r="H18" s="131"/>
      <c r="I18" s="131"/>
      <c r="J18" s="131"/>
      <c r="K18" s="78"/>
      <c r="L18" s="78"/>
      <c r="M18" s="78"/>
    </row>
    <row r="19" spans="1:14">
      <c r="A19" s="828" t="s">
        <v>436</v>
      </c>
      <c r="B19" s="829"/>
      <c r="C19" s="830"/>
      <c r="D19" s="830"/>
      <c r="E19" s="830"/>
      <c r="F19" s="830"/>
      <c r="G19" s="831" t="s">
        <v>437</v>
      </c>
      <c r="H19" s="6"/>
      <c r="I19" s="6"/>
      <c r="J19" s="78"/>
      <c r="K19" s="6"/>
      <c r="L19" s="6"/>
      <c r="M19" s="6"/>
    </row>
    <row r="20" spans="1:14" ht="18">
      <c r="A20" s="828" t="s">
        <v>438</v>
      </c>
      <c r="B20" s="829"/>
      <c r="C20" s="830"/>
      <c r="D20" s="830"/>
      <c r="E20" s="830"/>
      <c r="F20" s="830"/>
      <c r="G20" s="831" t="s">
        <v>439</v>
      </c>
      <c r="H20" s="830"/>
      <c r="I20" s="725"/>
      <c r="J20" s="827"/>
      <c r="K20" s="725"/>
      <c r="L20" s="6"/>
      <c r="M20" s="78"/>
    </row>
    <row r="21" spans="1:14" ht="15">
      <c r="A21" s="13"/>
      <c r="B21" s="14"/>
      <c r="C21" s="15"/>
      <c r="D21" s="15"/>
      <c r="E21" s="15"/>
      <c r="J21" s="78"/>
      <c r="K21" s="78"/>
      <c r="L21" s="78"/>
      <c r="M21" s="78"/>
    </row>
    <row r="22" spans="1:14" ht="15">
      <c r="A22" s="13"/>
      <c r="B22" s="14"/>
      <c r="C22" s="15"/>
      <c r="D22" s="15"/>
      <c r="E22" s="15"/>
      <c r="J22" s="78"/>
      <c r="K22" s="78"/>
      <c r="L22" s="78"/>
      <c r="M22" s="78"/>
    </row>
    <row r="23" spans="1:14" ht="15">
      <c r="A23" s="13"/>
      <c r="B23" s="14"/>
      <c r="C23" s="15"/>
      <c r="D23" s="15"/>
      <c r="E23" s="15"/>
      <c r="J23" s="78"/>
      <c r="K23" s="78"/>
      <c r="L23" s="78"/>
      <c r="M23" s="78"/>
    </row>
    <row r="24" spans="1:14" s="1" customFormat="1" ht="25.5" customHeight="1">
      <c r="A24" s="1211" t="s">
        <v>335</v>
      </c>
      <c r="B24" s="1211"/>
      <c r="C24" s="1211"/>
      <c r="D24" s="1211"/>
      <c r="E24" s="1211"/>
      <c r="F24" s="1211"/>
      <c r="G24" s="1211"/>
      <c r="H24" s="1211"/>
      <c r="I24" s="1211"/>
      <c r="J24" s="83"/>
      <c r="K24" s="83"/>
      <c r="L24" s="83"/>
      <c r="M24" s="82"/>
      <c r="N24" s="97"/>
    </row>
    <row r="25" spans="1:14" ht="17.25" customHeight="1">
      <c r="A25" s="16"/>
      <c r="B25" s="14"/>
      <c r="C25" s="15"/>
      <c r="D25" s="15"/>
      <c r="E25" s="15"/>
      <c r="F25" s="15"/>
      <c r="G25" s="15"/>
      <c r="H25" s="17" t="s">
        <v>91</v>
      </c>
      <c r="I25" s="84" t="e">
        <f>'KTX1'!D5</f>
        <v>#REF!</v>
      </c>
      <c r="J25" s="78"/>
      <c r="K25" s="78"/>
      <c r="L25" s="78"/>
      <c r="M25" s="85"/>
    </row>
    <row r="26" spans="1:14" ht="32.25" hidden="1" customHeight="1"/>
    <row r="27" spans="1:14" ht="38.25" hidden="1" customHeight="1">
      <c r="A27" s="1214" t="s">
        <v>75</v>
      </c>
      <c r="B27" s="1207" t="s">
        <v>259</v>
      </c>
      <c r="C27" s="1208"/>
      <c r="D27" s="18" t="s">
        <v>222</v>
      </c>
      <c r="E27" s="19" t="s">
        <v>74</v>
      </c>
      <c r="F27" s="1176" t="s">
        <v>260</v>
      </c>
      <c r="G27" s="1205" t="s">
        <v>336</v>
      </c>
      <c r="H27" s="1212" t="s">
        <v>74</v>
      </c>
      <c r="I27" s="1212"/>
      <c r="J27" s="1213"/>
    </row>
    <row r="28" spans="1:14" ht="18" hidden="1" customHeight="1">
      <c r="A28" s="1214"/>
      <c r="B28" s="1209"/>
      <c r="C28" s="1210"/>
      <c r="D28" s="20" t="s">
        <v>6</v>
      </c>
      <c r="E28" s="21" t="s">
        <v>45</v>
      </c>
      <c r="F28" s="1204"/>
      <c r="G28" s="1206"/>
      <c r="H28" s="466" t="s">
        <v>337</v>
      </c>
      <c r="I28" s="465" t="s">
        <v>338</v>
      </c>
      <c r="J28" s="465" t="s">
        <v>339</v>
      </c>
    </row>
    <row r="29" spans="1:14" ht="21" hidden="1" customHeight="1">
      <c r="A29" s="1199" t="e">
        <f>'Port Klang West'!#REF!</f>
        <v>#REF!</v>
      </c>
      <c r="B29" s="1170" t="e">
        <f>'Port Klang West'!#REF!</f>
        <v>#REF!</v>
      </c>
      <c r="C29" s="1076"/>
      <c r="D29" s="1092" t="e">
        <f>'Port Klang West'!#REF!</f>
        <v>#REF!</v>
      </c>
      <c r="E29" s="1092" t="e">
        <f>D29+4</f>
        <v>#REF!</v>
      </c>
      <c r="F29" s="499" t="s">
        <v>123</v>
      </c>
      <c r="G29" s="316">
        <v>44507</v>
      </c>
      <c r="H29" s="316">
        <f>G29+5</f>
        <v>44512</v>
      </c>
      <c r="I29" s="316"/>
      <c r="J29" s="316">
        <f>G29+7</f>
        <v>44514</v>
      </c>
      <c r="K29" s="86" t="s">
        <v>340</v>
      </c>
    </row>
    <row r="30" spans="1:14" ht="21" hidden="1" customHeight="1">
      <c r="A30" s="1200"/>
      <c r="B30" s="1171"/>
      <c r="C30" s="1078"/>
      <c r="D30" s="1093"/>
      <c r="E30" s="1093"/>
      <c r="F30" s="489" t="s">
        <v>341</v>
      </c>
      <c r="G30" s="467">
        <v>44505</v>
      </c>
      <c r="H30" s="467">
        <f>G30+6</f>
        <v>44511</v>
      </c>
      <c r="I30" s="467">
        <f>G30+10</f>
        <v>44515</v>
      </c>
      <c r="J30" s="467"/>
      <c r="K30" s="87" t="s">
        <v>321</v>
      </c>
    </row>
    <row r="31" spans="1:14" ht="21" hidden="1" customHeight="1">
      <c r="A31" s="1185" t="e">
        <f>'Port Klang West'!#REF!</f>
        <v>#REF!</v>
      </c>
      <c r="B31" s="1170" t="e">
        <f>'Port Klang West'!#REF!</f>
        <v>#REF!</v>
      </c>
      <c r="C31" s="1076"/>
      <c r="D31" s="1096" t="e">
        <f>D29+7</f>
        <v>#REF!</v>
      </c>
      <c r="E31" s="1096" t="e">
        <f>E29+7</f>
        <v>#REF!</v>
      </c>
      <c r="F31" s="499" t="s">
        <v>342</v>
      </c>
      <c r="G31" s="316">
        <f>G29+7</f>
        <v>44514</v>
      </c>
      <c r="H31" s="316">
        <f>H29+7</f>
        <v>44519</v>
      </c>
      <c r="I31" s="316"/>
      <c r="J31" s="316">
        <f>J29+7</f>
        <v>44521</v>
      </c>
      <c r="K31" s="87"/>
    </row>
    <row r="32" spans="1:14" ht="21" hidden="1" customHeight="1">
      <c r="A32" s="1173"/>
      <c r="B32" s="1171"/>
      <c r="C32" s="1078"/>
      <c r="D32" s="1093"/>
      <c r="E32" s="1093"/>
      <c r="F32" s="489" t="s">
        <v>343</v>
      </c>
      <c r="G32" s="467">
        <f>G30+7</f>
        <v>44512</v>
      </c>
      <c r="H32" s="467">
        <f>H30+7</f>
        <v>44518</v>
      </c>
      <c r="I32" s="467">
        <f>I30+7</f>
        <v>44522</v>
      </c>
      <c r="J32" s="467"/>
    </row>
    <row r="33" spans="1:13" ht="21" hidden="1" customHeight="1">
      <c r="A33" s="1100" t="e">
        <f>'Port Klang West'!#REF!</f>
        <v>#REF!</v>
      </c>
      <c r="B33" s="1075" t="e">
        <f>'Port Klang West'!#REF!</f>
        <v>#REF!</v>
      </c>
      <c r="C33" s="1076"/>
      <c r="D33" s="1096" t="e">
        <f>D31+7</f>
        <v>#REF!</v>
      </c>
      <c r="E33" s="1096" t="e">
        <f>E31+7</f>
        <v>#REF!</v>
      </c>
      <c r="F33" s="499" t="s">
        <v>344</v>
      </c>
      <c r="G33" s="316">
        <f t="shared" ref="G33:H33" si="3">G31+7</f>
        <v>44521</v>
      </c>
      <c r="H33" s="316">
        <f t="shared" si="3"/>
        <v>44526</v>
      </c>
      <c r="I33" s="316"/>
      <c r="J33" s="316">
        <f t="shared" ref="J33" si="4">J31+7</f>
        <v>44528</v>
      </c>
    </row>
    <row r="34" spans="1:13" ht="21" hidden="1" customHeight="1">
      <c r="A34" s="1101"/>
      <c r="B34" s="1079"/>
      <c r="C34" s="1080"/>
      <c r="D34" s="1093"/>
      <c r="E34" s="1093"/>
      <c r="F34" s="489" t="s">
        <v>345</v>
      </c>
      <c r="G34" s="467">
        <f t="shared" ref="G34:I34" si="5">G32+7</f>
        <v>44519</v>
      </c>
      <c r="H34" s="467">
        <f t="shared" si="5"/>
        <v>44525</v>
      </c>
      <c r="I34" s="467">
        <f t="shared" si="5"/>
        <v>44529</v>
      </c>
      <c r="J34" s="467"/>
    </row>
    <row r="35" spans="1:13" ht="21" hidden="1" customHeight="1">
      <c r="A35" s="662" t="s">
        <v>241</v>
      </c>
      <c r="B35" s="1201" t="s">
        <v>346</v>
      </c>
      <c r="C35" s="1076"/>
      <c r="D35" s="1096" t="e">
        <f>D33+7</f>
        <v>#REF!</v>
      </c>
      <c r="E35" s="1096" t="e">
        <f>E33+7</f>
        <v>#REF!</v>
      </c>
      <c r="F35" s="500" t="s">
        <v>347</v>
      </c>
      <c r="G35" s="316">
        <f t="shared" ref="G35:H35" si="6">G33+7</f>
        <v>44528</v>
      </c>
      <c r="H35" s="316">
        <f t="shared" si="6"/>
        <v>44533</v>
      </c>
      <c r="I35" s="316"/>
      <c r="J35" s="316">
        <f t="shared" ref="J35" si="7">J33+7</f>
        <v>44535</v>
      </c>
    </row>
    <row r="36" spans="1:13" ht="21" hidden="1" customHeight="1">
      <c r="A36" s="663"/>
      <c r="B36" s="1081"/>
      <c r="C36" s="1082"/>
      <c r="D36" s="1093"/>
      <c r="E36" s="1093"/>
      <c r="F36" s="489" t="s">
        <v>158</v>
      </c>
      <c r="G36" s="467">
        <f t="shared" ref="G36:I36" si="8">G34+7</f>
        <v>44526</v>
      </c>
      <c r="H36" s="467">
        <f t="shared" si="8"/>
        <v>44532</v>
      </c>
      <c r="I36" s="467">
        <f t="shared" si="8"/>
        <v>44536</v>
      </c>
      <c r="J36" s="467"/>
    </row>
    <row r="37" spans="1:13" ht="21" hidden="1" customHeight="1">
      <c r="A37" s="1199" t="e">
        <f>'Port Klang West'!#REF!</f>
        <v>#REF!</v>
      </c>
      <c r="B37" s="1196" t="e">
        <f>'Port Klang West'!#REF!</f>
        <v>#REF!</v>
      </c>
      <c r="C37" s="1197"/>
      <c r="D37" s="1096" t="e">
        <f>D35+7</f>
        <v>#REF!</v>
      </c>
      <c r="E37" s="1096" t="e">
        <f>E35+7</f>
        <v>#REF!</v>
      </c>
      <c r="F37" s="499" t="s">
        <v>348</v>
      </c>
      <c r="G37" s="316">
        <f t="shared" ref="G37:H37" si="9">G35+7</f>
        <v>44535</v>
      </c>
      <c r="H37" s="316">
        <f t="shared" si="9"/>
        <v>44540</v>
      </c>
      <c r="I37" s="316"/>
      <c r="J37" s="316">
        <f t="shared" ref="J37:J39" si="10">J35+7</f>
        <v>44542</v>
      </c>
    </row>
    <row r="38" spans="1:13" ht="21" hidden="1" customHeight="1">
      <c r="A38" s="1200"/>
      <c r="B38" s="1198"/>
      <c r="C38" s="1082"/>
      <c r="D38" s="1093"/>
      <c r="E38" s="1093"/>
      <c r="F38" s="489" t="s">
        <v>349</v>
      </c>
      <c r="G38" s="467">
        <f t="shared" ref="G38:I38" si="11">G36+7</f>
        <v>44533</v>
      </c>
      <c r="H38" s="467">
        <f t="shared" si="11"/>
        <v>44539</v>
      </c>
      <c r="I38" s="467">
        <f t="shared" si="11"/>
        <v>44543</v>
      </c>
      <c r="J38" s="467"/>
    </row>
    <row r="39" spans="1:13" ht="21" hidden="1" customHeight="1">
      <c r="A39" s="1185" t="e">
        <f>'Port Klang West'!#REF!</f>
        <v>#REF!</v>
      </c>
      <c r="B39" s="1196" t="e">
        <f>'Port Klang West'!#REF!</f>
        <v>#REF!</v>
      </c>
      <c r="C39" s="1197"/>
      <c r="D39" s="1096" t="e">
        <f>D37+7</f>
        <v>#REF!</v>
      </c>
      <c r="E39" s="1096" t="e">
        <f>E37+7</f>
        <v>#REF!</v>
      </c>
      <c r="F39" s="499" t="s">
        <v>350</v>
      </c>
      <c r="G39" s="316">
        <f t="shared" ref="G39:H39" si="12">G37+7</f>
        <v>44542</v>
      </c>
      <c r="H39" s="316">
        <f t="shared" si="12"/>
        <v>44547</v>
      </c>
      <c r="I39" s="316"/>
      <c r="J39" s="316">
        <f t="shared" si="10"/>
        <v>44549</v>
      </c>
    </row>
    <row r="40" spans="1:13" ht="21" hidden="1" customHeight="1">
      <c r="A40" s="1173"/>
      <c r="B40" s="1198"/>
      <c r="C40" s="1082"/>
      <c r="D40" s="1202"/>
      <c r="E40" s="1164"/>
      <c r="F40" s="489" t="s">
        <v>351</v>
      </c>
      <c r="G40" s="467">
        <f t="shared" ref="G40:I40" si="13">G38+7</f>
        <v>44540</v>
      </c>
      <c r="H40" s="467">
        <f t="shared" si="13"/>
        <v>44546</v>
      </c>
      <c r="I40" s="467">
        <f t="shared" si="13"/>
        <v>44550</v>
      </c>
      <c r="J40" s="467"/>
    </row>
    <row r="41" spans="1:13" ht="21" hidden="1" customHeight="1">
      <c r="A41" s="31"/>
      <c r="B41" s="274"/>
      <c r="C41" s="31"/>
      <c r="D41" s="31"/>
      <c r="E41" s="31"/>
      <c r="F41" s="486"/>
      <c r="G41" s="486"/>
      <c r="H41" s="486"/>
      <c r="I41" s="486"/>
      <c r="J41" s="486"/>
    </row>
    <row r="42" spans="1:13" ht="18" hidden="1" customHeight="1">
      <c r="A42" s="29"/>
      <c r="B42" s="30"/>
      <c r="C42" s="31"/>
      <c r="D42" s="31"/>
      <c r="E42" s="31"/>
      <c r="H42" s="5"/>
      <c r="I42" s="88" t="s">
        <v>87</v>
      </c>
      <c r="J42" s="5"/>
      <c r="K42" s="5"/>
    </row>
    <row r="43" spans="1:13" ht="18" hidden="1" customHeight="1">
      <c r="A43" s="32" t="s">
        <v>352</v>
      </c>
      <c r="B43" s="33"/>
      <c r="C43" s="34"/>
      <c r="D43" s="35"/>
      <c r="E43" s="5"/>
      <c r="F43" s="5"/>
      <c r="G43" s="5"/>
      <c r="H43" s="5"/>
      <c r="I43" s="5"/>
      <c r="J43" s="5"/>
      <c r="K43" s="5"/>
    </row>
    <row r="44" spans="1:13" ht="18" hidden="1" customHeight="1"/>
    <row r="45" spans="1:13" ht="18" customHeight="1"/>
    <row r="46" spans="1:13" ht="18" customHeight="1">
      <c r="A46" s="1186" t="s">
        <v>287</v>
      </c>
      <c r="B46" s="1187"/>
      <c r="C46" s="1190" t="s">
        <v>276</v>
      </c>
      <c r="D46" s="1191"/>
      <c r="E46" s="1192"/>
      <c r="F46" s="783" t="s">
        <v>74</v>
      </c>
      <c r="G46" s="784" t="s">
        <v>292</v>
      </c>
      <c r="H46" s="819" t="s">
        <v>74</v>
      </c>
      <c r="I46" s="1193" t="s">
        <v>74</v>
      </c>
      <c r="J46" s="1194"/>
      <c r="K46" s="1195"/>
      <c r="L46" s="89"/>
      <c r="M46" s="85"/>
    </row>
    <row r="47" spans="1:13" s="2" customFormat="1" ht="31.5" customHeight="1">
      <c r="A47" s="1188"/>
      <c r="B47" s="1189"/>
      <c r="C47" s="1216" t="s">
        <v>353</v>
      </c>
      <c r="D47" s="1217"/>
      <c r="E47" s="1218"/>
      <c r="F47" s="786" t="s">
        <v>42</v>
      </c>
      <c r="G47" s="785" t="s">
        <v>293</v>
      </c>
      <c r="H47" s="820" t="s">
        <v>42</v>
      </c>
      <c r="I47" s="821" t="s">
        <v>337</v>
      </c>
      <c r="J47" s="822" t="s">
        <v>338</v>
      </c>
      <c r="K47" s="822" t="s">
        <v>339</v>
      </c>
      <c r="L47" s="89"/>
      <c r="M47" s="85"/>
    </row>
    <row r="48" spans="1:13" s="3" customFormat="1" ht="15.75">
      <c r="A48" s="939"/>
      <c r="B48" s="940"/>
      <c r="C48" s="941"/>
      <c r="D48" s="942"/>
      <c r="E48" s="943"/>
      <c r="F48" s="942"/>
      <c r="G48" s="500" t="s">
        <v>655</v>
      </c>
      <c r="H48" s="40">
        <v>45149</v>
      </c>
      <c r="I48" s="40">
        <f>H48+7</f>
        <v>45156</v>
      </c>
      <c r="J48" s="40"/>
      <c r="K48" s="40">
        <f>H48+9</f>
        <v>45158</v>
      </c>
      <c r="L48" s="86" t="s">
        <v>340</v>
      </c>
      <c r="M48" s="85"/>
    </row>
    <row r="49" spans="1:13" s="3" customFormat="1" ht="15.75">
      <c r="A49" s="854" t="s">
        <v>241</v>
      </c>
      <c r="B49" s="855" t="s">
        <v>579</v>
      </c>
      <c r="C49" s="856" t="s">
        <v>271</v>
      </c>
      <c r="D49" s="857">
        <v>45144</v>
      </c>
      <c r="E49" s="858" t="s">
        <v>6</v>
      </c>
      <c r="F49" s="857">
        <v>45146</v>
      </c>
      <c r="G49" s="490" t="s">
        <v>637</v>
      </c>
      <c r="H49" s="46">
        <v>45148</v>
      </c>
      <c r="I49" s="46">
        <f>H49+7</f>
        <v>45155</v>
      </c>
      <c r="J49" s="46">
        <f>H49+11</f>
        <v>45159</v>
      </c>
      <c r="K49" s="46"/>
      <c r="L49" s="87" t="s">
        <v>321</v>
      </c>
      <c r="M49" s="85"/>
    </row>
    <row r="50" spans="1:13" s="3" customFormat="1" ht="15.75">
      <c r="A50" s="859" t="s">
        <v>123</v>
      </c>
      <c r="B50" s="860"/>
      <c r="C50" s="861" t="s">
        <v>271</v>
      </c>
      <c r="D50" s="862">
        <v>45145</v>
      </c>
      <c r="E50" s="863" t="s">
        <v>16</v>
      </c>
      <c r="F50" s="862">
        <v>45147</v>
      </c>
      <c r="G50" s="45"/>
      <c r="H50" s="46"/>
      <c r="I50" s="46"/>
      <c r="J50" s="46"/>
      <c r="K50" s="46"/>
      <c r="L50" s="87"/>
      <c r="M50" s="85"/>
    </row>
    <row r="51" spans="1:13" s="3" customFormat="1" ht="15.75">
      <c r="A51" s="52" t="s">
        <v>254</v>
      </c>
      <c r="B51" s="53" t="s">
        <v>592</v>
      </c>
      <c r="C51" s="54" t="s">
        <v>271</v>
      </c>
      <c r="D51" s="55">
        <v>45145</v>
      </c>
      <c r="E51" s="56" t="s">
        <v>16</v>
      </c>
      <c r="F51" s="55">
        <v>45147</v>
      </c>
      <c r="G51" s="491" t="s">
        <v>660</v>
      </c>
      <c r="H51" s="57">
        <v>45150</v>
      </c>
      <c r="I51" s="57">
        <f>H51+9</f>
        <v>45159</v>
      </c>
      <c r="J51" s="90"/>
      <c r="K51" s="398">
        <f>H51+8</f>
        <v>45158</v>
      </c>
      <c r="L51" s="91" t="s">
        <v>354</v>
      </c>
      <c r="M51" s="85"/>
    </row>
    <row r="52" spans="1:13" s="3" customFormat="1" ht="24" customHeight="1">
      <c r="A52" s="939"/>
      <c r="B52" s="940"/>
      <c r="C52" s="941"/>
      <c r="D52" s="942"/>
      <c r="E52" s="943"/>
      <c r="F52" s="942"/>
      <c r="G52" s="500" t="s">
        <v>158</v>
      </c>
      <c r="H52" s="40">
        <f>H48+7</f>
        <v>45156</v>
      </c>
      <c r="I52" s="40">
        <f t="shared" ref="I52" si="14">I48+7</f>
        <v>45163</v>
      </c>
      <c r="J52" s="40"/>
      <c r="K52" s="40">
        <f t="shared" ref="K52" si="15">K48+7</f>
        <v>45165</v>
      </c>
      <c r="L52" s="92"/>
      <c r="M52" s="85"/>
    </row>
    <row r="53" spans="1:13" s="3" customFormat="1" ht="15.75">
      <c r="A53" s="854" t="s">
        <v>501</v>
      </c>
      <c r="B53" s="855" t="s">
        <v>580</v>
      </c>
      <c r="C53" s="856" t="s">
        <v>271</v>
      </c>
      <c r="D53" s="857">
        <v>45151</v>
      </c>
      <c r="E53" s="858" t="s">
        <v>6</v>
      </c>
      <c r="F53" s="857">
        <v>45153</v>
      </c>
      <c r="G53" s="490" t="s">
        <v>638</v>
      </c>
      <c r="H53" s="46">
        <f>H49+7</f>
        <v>45155</v>
      </c>
      <c r="I53" s="46">
        <f>I49+7</f>
        <v>45162</v>
      </c>
      <c r="J53" s="46">
        <f>J49+7</f>
        <v>45166</v>
      </c>
      <c r="K53" s="46"/>
      <c r="L53" s="92"/>
      <c r="M53" s="85"/>
    </row>
    <row r="54" spans="1:13" s="3" customFormat="1" ht="15.75">
      <c r="A54" s="864" t="s">
        <v>123</v>
      </c>
      <c r="B54" s="860"/>
      <c r="C54" s="861" t="s">
        <v>271</v>
      </c>
      <c r="D54" s="862">
        <v>45152</v>
      </c>
      <c r="E54" s="863" t="s">
        <v>16</v>
      </c>
      <c r="F54" s="862">
        <v>45154</v>
      </c>
      <c r="G54" s="45"/>
      <c r="H54" s="46"/>
      <c r="I54" s="46"/>
      <c r="J54" s="93"/>
      <c r="K54" s="93"/>
      <c r="L54" s="92"/>
      <c r="M54" s="85"/>
    </row>
    <row r="55" spans="1:13" s="3" customFormat="1" ht="15.75">
      <c r="A55" s="52" t="s">
        <v>398</v>
      </c>
      <c r="B55" s="53" t="s">
        <v>593</v>
      </c>
      <c r="C55" s="54" t="s">
        <v>271</v>
      </c>
      <c r="D55" s="55">
        <v>45152</v>
      </c>
      <c r="E55" s="56" t="s">
        <v>16</v>
      </c>
      <c r="F55" s="55">
        <v>45154</v>
      </c>
      <c r="G55" s="491" t="s">
        <v>661</v>
      </c>
      <c r="H55" s="58">
        <f>H51+7</f>
        <v>45157</v>
      </c>
      <c r="I55" s="58">
        <f>I51+7</f>
        <v>45166</v>
      </c>
      <c r="J55" s="94"/>
      <c r="K55" s="58">
        <f>K51+7</f>
        <v>45165</v>
      </c>
      <c r="L55" s="92"/>
      <c r="M55" s="85"/>
    </row>
    <row r="56" spans="1:13" s="3" customFormat="1" ht="15.75">
      <c r="A56" s="939"/>
      <c r="B56" s="940"/>
      <c r="C56" s="941"/>
      <c r="D56" s="942"/>
      <c r="E56" s="943"/>
      <c r="F56" s="942"/>
      <c r="G56" s="500" t="s">
        <v>656</v>
      </c>
      <c r="H56" s="40">
        <f>H52+7</f>
        <v>45163</v>
      </c>
      <c r="I56" s="40">
        <f>I52+7</f>
        <v>45170</v>
      </c>
      <c r="J56" s="40"/>
      <c r="K56" s="40">
        <f>K52+7</f>
        <v>45172</v>
      </c>
      <c r="L56" s="92"/>
      <c r="M56" s="85"/>
    </row>
    <row r="57" spans="1:13" s="3" customFormat="1" ht="21" customHeight="1">
      <c r="A57" s="854" t="s">
        <v>241</v>
      </c>
      <c r="B57" s="855" t="s">
        <v>581</v>
      </c>
      <c r="C57" s="856" t="s">
        <v>271</v>
      </c>
      <c r="D57" s="857">
        <v>45158</v>
      </c>
      <c r="E57" s="858" t="s">
        <v>6</v>
      </c>
      <c r="F57" s="857">
        <v>45160</v>
      </c>
      <c r="G57" s="490" t="s">
        <v>158</v>
      </c>
      <c r="H57" s="46">
        <f>H53+7</f>
        <v>45162</v>
      </c>
      <c r="I57" s="46">
        <f t="shared" ref="I57:J57" si="16">I53+7</f>
        <v>45169</v>
      </c>
      <c r="J57" s="46">
        <f t="shared" si="16"/>
        <v>45173</v>
      </c>
      <c r="K57" s="46"/>
      <c r="L57" s="92"/>
      <c r="M57" s="85"/>
    </row>
    <row r="58" spans="1:13" s="3" customFormat="1" ht="21" customHeight="1">
      <c r="A58" s="864" t="s">
        <v>123</v>
      </c>
      <c r="B58" s="860"/>
      <c r="C58" s="861" t="s">
        <v>271</v>
      </c>
      <c r="D58" s="862">
        <v>45159</v>
      </c>
      <c r="E58" s="863" t="s">
        <v>16</v>
      </c>
      <c r="F58" s="862">
        <v>45161</v>
      </c>
      <c r="G58" s="45"/>
      <c r="H58" s="46"/>
      <c r="I58" s="46"/>
      <c r="J58" s="93"/>
      <c r="K58" s="93"/>
      <c r="L58" s="92"/>
      <c r="M58" s="85"/>
    </row>
    <row r="59" spans="1:13" s="3" customFormat="1" ht="15.75">
      <c r="A59" s="52" t="s">
        <v>254</v>
      </c>
      <c r="B59" s="53" t="s">
        <v>594</v>
      </c>
      <c r="C59" s="54" t="s">
        <v>271</v>
      </c>
      <c r="D59" s="55">
        <v>45159</v>
      </c>
      <c r="E59" s="56" t="s">
        <v>16</v>
      </c>
      <c r="F59" s="55">
        <v>45161</v>
      </c>
      <c r="G59" s="491" t="s">
        <v>662</v>
      </c>
      <c r="H59" s="58">
        <f t="shared" ref="H59:I59" si="17">H55+7</f>
        <v>45164</v>
      </c>
      <c r="I59" s="58">
        <f t="shared" si="17"/>
        <v>45173</v>
      </c>
      <c r="J59" s="94"/>
      <c r="K59" s="58">
        <f t="shared" ref="K59" si="18">K55+7</f>
        <v>45172</v>
      </c>
      <c r="L59" s="92"/>
      <c r="M59" s="85"/>
    </row>
    <row r="60" spans="1:13" s="3" customFormat="1" ht="15.75">
      <c r="A60" s="939"/>
      <c r="B60" s="940"/>
      <c r="C60" s="941"/>
      <c r="D60" s="942"/>
      <c r="E60" s="943"/>
      <c r="F60" s="942"/>
      <c r="G60" s="500" t="s">
        <v>657</v>
      </c>
      <c r="H60" s="40">
        <f t="shared" ref="H60:I60" si="19">H56+7</f>
        <v>45170</v>
      </c>
      <c r="I60" s="40">
        <f t="shared" si="19"/>
        <v>45177</v>
      </c>
      <c r="J60" s="40"/>
      <c r="K60" s="40">
        <f t="shared" ref="K60:K64" si="20">K56+7</f>
        <v>45179</v>
      </c>
      <c r="L60" s="92"/>
      <c r="M60" s="85"/>
    </row>
    <row r="61" spans="1:13" s="3" customFormat="1" ht="25.5" customHeight="1">
      <c r="A61" s="854" t="s">
        <v>501</v>
      </c>
      <c r="B61" s="855" t="s">
        <v>582</v>
      </c>
      <c r="C61" s="856" t="s">
        <v>271</v>
      </c>
      <c r="D61" s="857">
        <v>45165</v>
      </c>
      <c r="E61" s="858" t="s">
        <v>6</v>
      </c>
      <c r="F61" s="857">
        <v>45167</v>
      </c>
      <c r="G61" s="490" t="s">
        <v>639</v>
      </c>
      <c r="H61" s="46">
        <f>H57+7</f>
        <v>45169</v>
      </c>
      <c r="I61" s="46">
        <f t="shared" ref="I61:J61" si="21">I57+7</f>
        <v>45176</v>
      </c>
      <c r="J61" s="46">
        <f t="shared" si="21"/>
        <v>45180</v>
      </c>
      <c r="K61" s="46"/>
      <c r="L61" s="92"/>
      <c r="M61" s="85"/>
    </row>
    <row r="62" spans="1:13" s="3" customFormat="1" ht="25.5" customHeight="1">
      <c r="A62" s="864" t="s">
        <v>123</v>
      </c>
      <c r="B62" s="860"/>
      <c r="C62" s="861" t="s">
        <v>271</v>
      </c>
      <c r="D62" s="862">
        <v>45166</v>
      </c>
      <c r="E62" s="863" t="s">
        <v>16</v>
      </c>
      <c r="F62" s="862">
        <v>45168</v>
      </c>
      <c r="G62" s="45"/>
      <c r="H62" s="46"/>
      <c r="I62" s="46"/>
      <c r="J62" s="93"/>
      <c r="K62" s="93"/>
      <c r="L62" s="92"/>
      <c r="M62" s="85"/>
    </row>
    <row r="63" spans="1:13" s="3" customFormat="1" ht="15.75">
      <c r="A63" s="52" t="s">
        <v>398</v>
      </c>
      <c r="B63" s="53" t="s">
        <v>595</v>
      </c>
      <c r="C63" s="54" t="s">
        <v>271</v>
      </c>
      <c r="D63" s="55">
        <v>45166</v>
      </c>
      <c r="E63" s="56" t="s">
        <v>16</v>
      </c>
      <c r="F63" s="55">
        <v>45168</v>
      </c>
      <c r="G63" s="491" t="s">
        <v>663</v>
      </c>
      <c r="H63" s="58">
        <f t="shared" ref="H63:I63" si="22">H59+7</f>
        <v>45171</v>
      </c>
      <c r="I63" s="58">
        <f t="shared" si="22"/>
        <v>45180</v>
      </c>
      <c r="J63" s="94"/>
      <c r="K63" s="58">
        <f t="shared" ref="K63" si="23">K59+7</f>
        <v>45179</v>
      </c>
      <c r="L63" s="92"/>
      <c r="M63" s="85"/>
    </row>
    <row r="64" spans="1:13" s="3" customFormat="1" ht="15.75">
      <c r="A64" s="939"/>
      <c r="B64" s="940"/>
      <c r="C64" s="941"/>
      <c r="D64" s="942"/>
      <c r="E64" s="943"/>
      <c r="F64" s="942"/>
      <c r="G64" s="500" t="s">
        <v>658</v>
      </c>
      <c r="H64" s="40">
        <f t="shared" ref="H64:I64" si="24">H60+7</f>
        <v>45177</v>
      </c>
      <c r="I64" s="40">
        <f t="shared" si="24"/>
        <v>45184</v>
      </c>
      <c r="J64" s="40"/>
      <c r="K64" s="40">
        <f t="shared" si="20"/>
        <v>45186</v>
      </c>
      <c r="L64" s="92"/>
      <c r="M64" s="85"/>
    </row>
    <row r="65" spans="1:14" s="3" customFormat="1" ht="24.75" customHeight="1">
      <c r="A65" s="854" t="s">
        <v>241</v>
      </c>
      <c r="B65" s="855" t="s">
        <v>583</v>
      </c>
      <c r="C65" s="856" t="s">
        <v>271</v>
      </c>
      <c r="D65" s="857">
        <v>45172</v>
      </c>
      <c r="E65" s="858" t="s">
        <v>6</v>
      </c>
      <c r="F65" s="857">
        <v>45174</v>
      </c>
      <c r="G65" s="490" t="s">
        <v>659</v>
      </c>
      <c r="H65" s="46">
        <f>H61+7</f>
        <v>45176</v>
      </c>
      <c r="I65" s="46">
        <f t="shared" ref="I65:J65" si="25">I61+7</f>
        <v>45183</v>
      </c>
      <c r="J65" s="46">
        <f t="shared" si="25"/>
        <v>45187</v>
      </c>
      <c r="K65" s="46"/>
      <c r="L65" s="92"/>
      <c r="M65" s="85"/>
    </row>
    <row r="66" spans="1:14" s="3" customFormat="1" ht="24.75" customHeight="1">
      <c r="A66" s="864" t="s">
        <v>123</v>
      </c>
      <c r="B66" s="860"/>
      <c r="C66" s="861" t="s">
        <v>271</v>
      </c>
      <c r="D66" s="862">
        <v>45173</v>
      </c>
      <c r="E66" s="863" t="s">
        <v>16</v>
      </c>
      <c r="F66" s="862">
        <v>45175</v>
      </c>
      <c r="G66" s="45"/>
      <c r="H66" s="46"/>
      <c r="I66" s="46"/>
      <c r="J66" s="93"/>
      <c r="K66" s="93"/>
      <c r="L66" s="92"/>
      <c r="M66" s="85"/>
    </row>
    <row r="67" spans="1:14" s="3" customFormat="1" ht="15.75">
      <c r="A67" s="52" t="s">
        <v>254</v>
      </c>
      <c r="B67" s="53" t="s">
        <v>596</v>
      </c>
      <c r="C67" s="54" t="s">
        <v>271</v>
      </c>
      <c r="D67" s="55">
        <v>45173</v>
      </c>
      <c r="E67" s="56" t="s">
        <v>16</v>
      </c>
      <c r="F67" s="55">
        <v>45175</v>
      </c>
      <c r="G67" s="491" t="s">
        <v>664</v>
      </c>
      <c r="H67" s="58">
        <f t="shared" ref="H67:I67" si="26">H63+7</f>
        <v>45178</v>
      </c>
      <c r="I67" s="58">
        <f t="shared" si="26"/>
        <v>45187</v>
      </c>
      <c r="J67" s="94"/>
      <c r="K67" s="58">
        <f t="shared" ref="K67" si="27">K63+7</f>
        <v>45186</v>
      </c>
      <c r="L67" s="92"/>
      <c r="M67" s="85"/>
    </row>
    <row r="68" spans="1:14" s="3" customFormat="1" ht="15.75">
      <c r="A68" s="400"/>
      <c r="B68" s="401"/>
      <c r="C68" s="79"/>
      <c r="D68" s="79"/>
      <c r="E68" s="79"/>
      <c r="F68" s="79"/>
      <c r="G68" s="688"/>
      <c r="H68" s="403"/>
      <c r="I68" s="403"/>
      <c r="J68" s="404"/>
      <c r="K68" s="403"/>
      <c r="L68" s="92"/>
      <c r="M68" s="85"/>
    </row>
    <row r="69" spans="1:14" s="3" customFormat="1" ht="15.75">
      <c r="A69" s="400"/>
      <c r="B69" s="401"/>
      <c r="C69" s="79"/>
      <c r="D69" s="79"/>
      <c r="E69" s="79"/>
      <c r="F69" s="79"/>
      <c r="G69" s="402"/>
      <c r="H69" s="403"/>
      <c r="I69" s="403"/>
      <c r="J69" s="404"/>
      <c r="K69" s="403"/>
      <c r="L69" s="92"/>
      <c r="M69" s="85"/>
    </row>
    <row r="70" spans="1:14" s="3" customFormat="1" ht="15.75">
      <c r="A70" s="59" t="s">
        <v>255</v>
      </c>
      <c r="B70" s="60"/>
      <c r="C70" s="61"/>
      <c r="D70" s="62"/>
      <c r="E70" s="62"/>
      <c r="F70" s="63"/>
      <c r="G70" s="63"/>
      <c r="H70" s="63"/>
      <c r="I70" s="63"/>
      <c r="J70" s="63"/>
      <c r="K70" s="63"/>
      <c r="L70" s="92"/>
      <c r="M70" s="85"/>
    </row>
    <row r="71" spans="1:14" s="3" customFormat="1" ht="15.75">
      <c r="A71" s="66" t="s">
        <v>244</v>
      </c>
      <c r="B71" s="67"/>
      <c r="C71" s="68"/>
      <c r="D71" s="69"/>
      <c r="E71" s="70"/>
      <c r="F71" s="70"/>
      <c r="G71" s="71"/>
      <c r="H71" s="4"/>
      <c r="I71" s="4"/>
      <c r="J71" s="4"/>
      <c r="K71" s="4"/>
      <c r="L71" s="4"/>
      <c r="M71" s="4"/>
    </row>
    <row r="72" spans="1:14" s="3" customFormat="1" ht="18">
      <c r="A72" s="72" t="s">
        <v>273</v>
      </c>
      <c r="B72" s="73"/>
      <c r="C72" s="74"/>
      <c r="D72" s="75"/>
      <c r="E72" s="75"/>
      <c r="F72" s="76"/>
      <c r="G72" s="76"/>
      <c r="H72" s="63"/>
      <c r="I72" s="63"/>
      <c r="J72" s="63"/>
      <c r="K72" s="63"/>
      <c r="L72" s="63"/>
      <c r="M72" s="85"/>
    </row>
    <row r="73" spans="1:14" s="3" customFormat="1" ht="15.75">
      <c r="A73" s="77" t="s">
        <v>274</v>
      </c>
      <c r="B73" s="14"/>
      <c r="C73" s="15"/>
      <c r="D73" s="15"/>
      <c r="E73" s="15"/>
      <c r="F73" s="15"/>
      <c r="G73" s="15"/>
      <c r="H73" s="78"/>
      <c r="I73" s="78"/>
      <c r="J73" s="78"/>
      <c r="K73" s="78"/>
      <c r="L73" s="78"/>
      <c r="M73" s="85"/>
    </row>
    <row r="74" spans="1:14" s="3" customFormat="1" ht="21" customHeight="1">
      <c r="A74" s="1186" t="s">
        <v>287</v>
      </c>
      <c r="B74" s="1187"/>
      <c r="C74" s="1219" t="s">
        <v>276</v>
      </c>
      <c r="D74" s="1220"/>
      <c r="E74" s="1221"/>
      <c r="F74" s="783" t="s">
        <v>74</v>
      </c>
      <c r="G74" s="784" t="s">
        <v>292</v>
      </c>
      <c r="H74" s="823" t="s">
        <v>74</v>
      </c>
      <c r="I74" s="1182" t="s">
        <v>74</v>
      </c>
      <c r="J74" s="1183"/>
      <c r="K74" s="1183"/>
      <c r="L74" s="1183"/>
      <c r="M74" s="1184"/>
    </row>
    <row r="75" spans="1:14" s="3" customFormat="1" ht="21" customHeight="1">
      <c r="A75" s="1188"/>
      <c r="B75" s="1189"/>
      <c r="C75" s="1216" t="s">
        <v>353</v>
      </c>
      <c r="D75" s="1217"/>
      <c r="E75" s="1218"/>
      <c r="F75" s="786" t="s">
        <v>42</v>
      </c>
      <c r="G75" s="787" t="s">
        <v>293</v>
      </c>
      <c r="H75" s="824" t="s">
        <v>355</v>
      </c>
      <c r="I75" s="825" t="s">
        <v>356</v>
      </c>
      <c r="J75" s="825" t="s">
        <v>357</v>
      </c>
      <c r="K75" s="825" t="s">
        <v>358</v>
      </c>
      <c r="L75" s="825" t="s">
        <v>60</v>
      </c>
      <c r="M75" s="825" t="s">
        <v>62</v>
      </c>
    </row>
    <row r="76" spans="1:14" s="3" customFormat="1" ht="15.75" customHeight="1">
      <c r="A76" s="944"/>
      <c r="B76" s="945"/>
      <c r="C76" s="941"/>
      <c r="D76" s="942"/>
      <c r="E76" s="943"/>
      <c r="F76" s="942"/>
      <c r="G76" s="891" t="s">
        <v>665</v>
      </c>
      <c r="H76" s="892">
        <v>45150</v>
      </c>
      <c r="I76" s="892">
        <f>H76+13</f>
        <v>45163</v>
      </c>
      <c r="J76" s="892"/>
      <c r="K76" s="892"/>
      <c r="L76" s="892">
        <f>H76+9</f>
        <v>45159</v>
      </c>
      <c r="M76" s="892">
        <f>H76+5</f>
        <v>45155</v>
      </c>
      <c r="N76" s="473" t="s">
        <v>359</v>
      </c>
    </row>
    <row r="77" spans="1:14" s="3" customFormat="1" ht="15.75">
      <c r="A77" s="854" t="str">
        <f>A49</f>
        <v>CAPE FAWLEY</v>
      </c>
      <c r="B77" s="855" t="str">
        <f t="shared" ref="A77:B79" si="28">B49</f>
        <v>103S</v>
      </c>
      <c r="C77" s="856" t="s">
        <v>271</v>
      </c>
      <c r="D77" s="857">
        <f>D49</f>
        <v>45144</v>
      </c>
      <c r="E77" s="858" t="s">
        <v>6</v>
      </c>
      <c r="F77" s="857">
        <f>D77+2</f>
        <v>45146</v>
      </c>
      <c r="G77" s="893" t="s">
        <v>641</v>
      </c>
      <c r="H77" s="894">
        <v>45153</v>
      </c>
      <c r="I77" s="894">
        <f>H77+7</f>
        <v>45160</v>
      </c>
      <c r="J77" s="894"/>
      <c r="K77" s="894"/>
      <c r="L77" s="894">
        <f>H77+18</f>
        <v>45171</v>
      </c>
      <c r="M77" s="894">
        <f>H77+21</f>
        <v>45174</v>
      </c>
      <c r="N77" s="474" t="s">
        <v>360</v>
      </c>
    </row>
    <row r="78" spans="1:14" s="3" customFormat="1" ht="15.75">
      <c r="A78" s="864" t="str">
        <f t="shared" si="28"/>
        <v>BLANK</v>
      </c>
      <c r="B78" s="860">
        <f t="shared" si="28"/>
        <v>0</v>
      </c>
      <c r="C78" s="861" t="str">
        <f>C50</f>
        <v>CAT LAI</v>
      </c>
      <c r="D78" s="862">
        <f>D50</f>
        <v>45145</v>
      </c>
      <c r="E78" s="863" t="str">
        <f>E50</f>
        <v>MON</v>
      </c>
      <c r="F78" s="862">
        <f>F50</f>
        <v>45147</v>
      </c>
      <c r="G78" s="895" t="s">
        <v>670</v>
      </c>
      <c r="H78" s="896">
        <v>45153</v>
      </c>
      <c r="I78" s="896">
        <f>H78+12</f>
        <v>45165</v>
      </c>
      <c r="J78" s="896">
        <f>H78+8</f>
        <v>45161</v>
      </c>
      <c r="K78" s="896"/>
      <c r="L78" s="896">
        <f>H78+14</f>
        <v>45167</v>
      </c>
      <c r="M78" s="896"/>
      <c r="N78" s="95" t="s">
        <v>361</v>
      </c>
    </row>
    <row r="79" spans="1:14" s="3" customFormat="1" ht="15.75">
      <c r="A79" s="646" t="str">
        <f t="shared" si="28"/>
        <v>CSCL LIMA</v>
      </c>
      <c r="B79" s="645" t="str">
        <f t="shared" si="28"/>
        <v>163S</v>
      </c>
      <c r="C79" s="647" t="s">
        <v>271</v>
      </c>
      <c r="D79" s="643">
        <f>D51</f>
        <v>45145</v>
      </c>
      <c r="E79" s="644" t="s">
        <v>16</v>
      </c>
      <c r="F79" s="643">
        <f>D79+2</f>
        <v>45147</v>
      </c>
      <c r="G79" s="897" t="s">
        <v>158</v>
      </c>
      <c r="H79" s="898">
        <v>45147</v>
      </c>
      <c r="I79" s="898"/>
      <c r="J79" s="898">
        <f>H79+9</f>
        <v>45156</v>
      </c>
      <c r="K79" s="898"/>
      <c r="L79" s="898"/>
      <c r="M79" s="898"/>
      <c r="N79" s="475" t="s">
        <v>397</v>
      </c>
    </row>
    <row r="80" spans="1:14" s="3" customFormat="1" ht="16.5">
      <c r="A80" s="899"/>
      <c r="B80" s="900"/>
      <c r="C80" s="901"/>
      <c r="D80" s="902"/>
      <c r="E80" s="903"/>
      <c r="F80" s="904"/>
      <c r="G80" s="905" t="s">
        <v>158</v>
      </c>
      <c r="H80" s="906">
        <v>45149</v>
      </c>
      <c r="I80" s="906"/>
      <c r="J80" s="906">
        <f>H80+10</f>
        <v>45159</v>
      </c>
      <c r="K80" s="906">
        <f>H80+12</f>
        <v>45161</v>
      </c>
      <c r="L80" s="906"/>
      <c r="M80" s="906">
        <f>H80+6</f>
        <v>45155</v>
      </c>
      <c r="N80" s="476" t="s">
        <v>362</v>
      </c>
    </row>
    <row r="81" spans="1:14" s="3" customFormat="1" ht="16.5">
      <c r="A81" s="907"/>
      <c r="B81" s="908"/>
      <c r="C81" s="909"/>
      <c r="D81" s="910"/>
      <c r="E81" s="911"/>
      <c r="F81" s="80"/>
      <c r="G81" s="912" t="s">
        <v>673</v>
      </c>
      <c r="H81" s="913">
        <v>45149</v>
      </c>
      <c r="I81" s="913"/>
      <c r="J81" s="914">
        <f>H81+9</f>
        <v>45158</v>
      </c>
      <c r="K81" s="913">
        <f>H81+11</f>
        <v>45160</v>
      </c>
      <c r="L81" s="913"/>
      <c r="M81" s="913">
        <f>H81+6</f>
        <v>45155</v>
      </c>
      <c r="N81" s="96" t="s">
        <v>363</v>
      </c>
    </row>
    <row r="82" spans="1:14" s="3" customFormat="1" ht="20.25" customHeight="1">
      <c r="A82" s="944"/>
      <c r="B82" s="945"/>
      <c r="C82" s="941"/>
      <c r="D82" s="942"/>
      <c r="E82" s="943"/>
      <c r="F82" s="942"/>
      <c r="G82" s="891" t="s">
        <v>666</v>
      </c>
      <c r="H82" s="892">
        <f t="shared" ref="H82:H89" si="29">H76+7</f>
        <v>45157</v>
      </c>
      <c r="I82" s="892">
        <f t="shared" ref="I82" si="30">I76+7</f>
        <v>45170</v>
      </c>
      <c r="J82" s="892"/>
      <c r="K82" s="892"/>
      <c r="L82" s="892">
        <f>L76+7</f>
        <v>45166</v>
      </c>
      <c r="M82" s="892">
        <f>M76+7</f>
        <v>45162</v>
      </c>
    </row>
    <row r="83" spans="1:14" s="3" customFormat="1" ht="15.75">
      <c r="A83" s="854" t="str">
        <f t="shared" ref="A83:B85" si="31">A53</f>
        <v>SAN LORENZO</v>
      </c>
      <c r="B83" s="855" t="str">
        <f t="shared" si="31"/>
        <v>238S</v>
      </c>
      <c r="C83" s="856" t="s">
        <v>271</v>
      </c>
      <c r="D83" s="857">
        <f>D53</f>
        <v>45151</v>
      </c>
      <c r="E83" s="858" t="s">
        <v>6</v>
      </c>
      <c r="F83" s="857">
        <f>D83+2</f>
        <v>45153</v>
      </c>
      <c r="G83" s="893" t="s">
        <v>642</v>
      </c>
      <c r="H83" s="894">
        <f t="shared" ref="H83:H88" si="32">H77+7</f>
        <v>45160</v>
      </c>
      <c r="I83" s="894">
        <f>H83+7</f>
        <v>45167</v>
      </c>
      <c r="J83" s="894"/>
      <c r="K83" s="894"/>
      <c r="L83" s="894">
        <f>H83+18</f>
        <v>45178</v>
      </c>
      <c r="M83" s="894">
        <f>H83+21</f>
        <v>45181</v>
      </c>
    </row>
    <row r="84" spans="1:14" s="3" customFormat="1" ht="15.75">
      <c r="A84" s="864" t="str">
        <f t="shared" si="31"/>
        <v>BLANK</v>
      </c>
      <c r="B84" s="860">
        <f t="shared" si="31"/>
        <v>0</v>
      </c>
      <c r="C84" s="861" t="s">
        <v>271</v>
      </c>
      <c r="D84" s="862">
        <f>D78+7</f>
        <v>45152</v>
      </c>
      <c r="E84" s="863" t="s">
        <v>16</v>
      </c>
      <c r="F84" s="862">
        <f>D84+2</f>
        <v>45154</v>
      </c>
      <c r="G84" s="895" t="s">
        <v>158</v>
      </c>
      <c r="H84" s="896">
        <f t="shared" si="32"/>
        <v>45160</v>
      </c>
      <c r="I84" s="896">
        <f>H84+12</f>
        <v>45172</v>
      </c>
      <c r="J84" s="896">
        <f>H84+8</f>
        <v>45168</v>
      </c>
      <c r="K84" s="896"/>
      <c r="L84" s="896">
        <f>H84+14</f>
        <v>45174</v>
      </c>
      <c r="M84" s="896"/>
    </row>
    <row r="85" spans="1:14" s="3" customFormat="1" ht="15.75">
      <c r="A85" s="646" t="str">
        <f t="shared" si="31"/>
        <v>SINAR SUNDA</v>
      </c>
      <c r="B85" s="645" t="str">
        <f t="shared" si="31"/>
        <v>146S</v>
      </c>
      <c r="C85" s="647" t="s">
        <v>271</v>
      </c>
      <c r="D85" s="643">
        <f>D55</f>
        <v>45152</v>
      </c>
      <c r="E85" s="644" t="s">
        <v>16</v>
      </c>
      <c r="F85" s="643">
        <f>D85+2</f>
        <v>45154</v>
      </c>
      <c r="G85" s="897" t="s">
        <v>158</v>
      </c>
      <c r="H85" s="898">
        <f t="shared" si="32"/>
        <v>45154</v>
      </c>
      <c r="I85" s="898"/>
      <c r="J85" s="898">
        <f>H85+9</f>
        <v>45163</v>
      </c>
      <c r="K85" s="898"/>
      <c r="L85" s="898"/>
      <c r="M85" s="898"/>
    </row>
    <row r="86" spans="1:14" s="3" customFormat="1" ht="16.5">
      <c r="A86" s="915"/>
      <c r="B86" s="900"/>
      <c r="C86" s="901"/>
      <c r="D86" s="902"/>
      <c r="E86" s="903"/>
      <c r="F86" s="916"/>
      <c r="G86" s="905" t="s">
        <v>158</v>
      </c>
      <c r="H86" s="906">
        <f t="shared" si="32"/>
        <v>45156</v>
      </c>
      <c r="I86" s="906"/>
      <c r="J86" s="906">
        <f>H86+10</f>
        <v>45166</v>
      </c>
      <c r="K86" s="906">
        <f>H86+12</f>
        <v>45168</v>
      </c>
      <c r="L86" s="906"/>
      <c r="M86" s="906">
        <f>H86+6</f>
        <v>45162</v>
      </c>
    </row>
    <row r="87" spans="1:14" s="3" customFormat="1" ht="15" customHeight="1">
      <c r="A87" s="907"/>
      <c r="B87" s="908"/>
      <c r="C87" s="909"/>
      <c r="D87" s="910"/>
      <c r="E87" s="911"/>
      <c r="F87" s="910"/>
      <c r="G87" s="912" t="s">
        <v>674</v>
      </c>
      <c r="H87" s="913">
        <f t="shared" si="32"/>
        <v>45156</v>
      </c>
      <c r="I87" s="913"/>
      <c r="J87" s="914">
        <f>H87+9</f>
        <v>45165</v>
      </c>
      <c r="K87" s="913">
        <f>H87+11</f>
        <v>45167</v>
      </c>
      <c r="L87" s="913"/>
      <c r="M87" s="913">
        <f>H87+6</f>
        <v>45162</v>
      </c>
    </row>
    <row r="88" spans="1:14" s="3" customFormat="1" ht="15.75">
      <c r="A88" s="944"/>
      <c r="B88" s="945"/>
      <c r="C88" s="941"/>
      <c r="D88" s="942"/>
      <c r="E88" s="943"/>
      <c r="F88" s="942"/>
      <c r="G88" s="891" t="s">
        <v>667</v>
      </c>
      <c r="H88" s="892">
        <f t="shared" si="32"/>
        <v>45164</v>
      </c>
      <c r="I88" s="892">
        <f>I82+7</f>
        <v>45177</v>
      </c>
      <c r="J88" s="892"/>
      <c r="K88" s="892"/>
      <c r="L88" s="892">
        <f>L82+7</f>
        <v>45173</v>
      </c>
      <c r="M88" s="892">
        <f>M82+7</f>
        <v>45169</v>
      </c>
    </row>
    <row r="89" spans="1:14" s="3" customFormat="1" ht="15.75">
      <c r="A89" s="854" t="str">
        <f t="shared" ref="A89:B91" si="33">A57</f>
        <v>CAPE FAWLEY</v>
      </c>
      <c r="B89" s="855" t="str">
        <f t="shared" si="33"/>
        <v>104S</v>
      </c>
      <c r="C89" s="856" t="s">
        <v>271</v>
      </c>
      <c r="D89" s="857">
        <f>D83+7</f>
        <v>45158</v>
      </c>
      <c r="E89" s="858" t="s">
        <v>6</v>
      </c>
      <c r="F89" s="857">
        <f>D89+2</f>
        <v>45160</v>
      </c>
      <c r="G89" s="893" t="s">
        <v>643</v>
      </c>
      <c r="H89" s="894">
        <f t="shared" si="29"/>
        <v>45167</v>
      </c>
      <c r="I89" s="894">
        <f>H89+7</f>
        <v>45174</v>
      </c>
      <c r="J89" s="894"/>
      <c r="K89" s="894"/>
      <c r="L89" s="894">
        <f>H89+18</f>
        <v>45185</v>
      </c>
      <c r="M89" s="894">
        <f>H89+21</f>
        <v>45188</v>
      </c>
    </row>
    <row r="90" spans="1:14" ht="15.75">
      <c r="A90" s="864" t="str">
        <f t="shared" si="33"/>
        <v>BLANK</v>
      </c>
      <c r="B90" s="860">
        <f t="shared" si="33"/>
        <v>0</v>
      </c>
      <c r="C90" s="861" t="s">
        <v>271</v>
      </c>
      <c r="D90" s="862">
        <f>D84+7</f>
        <v>45159</v>
      </c>
      <c r="E90" s="863" t="s">
        <v>16</v>
      </c>
      <c r="F90" s="862">
        <f>D90+2</f>
        <v>45161</v>
      </c>
      <c r="G90" s="895" t="s">
        <v>671</v>
      </c>
      <c r="H90" s="896">
        <f t="shared" ref="H90" si="34">H84+7</f>
        <v>45167</v>
      </c>
      <c r="I90" s="896">
        <f>H90+12</f>
        <v>45179</v>
      </c>
      <c r="J90" s="896">
        <f>H90+8</f>
        <v>45175</v>
      </c>
      <c r="K90" s="896"/>
      <c r="L90" s="896">
        <f>H90+14</f>
        <v>45181</v>
      </c>
      <c r="M90" s="896"/>
    </row>
    <row r="91" spans="1:14" s="4" customFormat="1" ht="15" customHeight="1">
      <c r="A91" s="646" t="str">
        <f t="shared" si="33"/>
        <v>CSCL LIMA</v>
      </c>
      <c r="B91" s="645" t="str">
        <f t="shared" si="33"/>
        <v>164S</v>
      </c>
      <c r="C91" s="79" t="s">
        <v>271</v>
      </c>
      <c r="D91" s="643">
        <f>D59</f>
        <v>45159</v>
      </c>
      <c r="E91" s="644" t="s">
        <v>16</v>
      </c>
      <c r="F91" s="643">
        <f>D91+2</f>
        <v>45161</v>
      </c>
      <c r="G91" s="897" t="s">
        <v>158</v>
      </c>
      <c r="H91" s="898">
        <f>H85+7</f>
        <v>45161</v>
      </c>
      <c r="I91" s="898"/>
      <c r="J91" s="898">
        <f>H91+9</f>
        <v>45170</v>
      </c>
      <c r="K91" s="898"/>
      <c r="L91" s="898"/>
      <c r="M91" s="898"/>
    </row>
    <row r="92" spans="1:14" ht="16.5">
      <c r="A92" s="899"/>
      <c r="B92" s="900"/>
      <c r="C92" s="901"/>
      <c r="D92" s="902"/>
      <c r="E92" s="917"/>
      <c r="F92" s="916"/>
      <c r="G92" s="905" t="s">
        <v>158</v>
      </c>
      <c r="H92" s="906">
        <f t="shared" ref="H92:I94" si="35">H86+7</f>
        <v>45163</v>
      </c>
      <c r="I92" s="906"/>
      <c r="J92" s="906">
        <f>H92+10</f>
        <v>45173</v>
      </c>
      <c r="K92" s="906">
        <f>H92+12</f>
        <v>45175</v>
      </c>
      <c r="L92" s="906"/>
      <c r="M92" s="906">
        <f>H92+6</f>
        <v>45169</v>
      </c>
    </row>
    <row r="93" spans="1:14" s="4" customFormat="1" ht="15" customHeight="1">
      <c r="A93" s="907"/>
      <c r="B93" s="908"/>
      <c r="C93" s="909"/>
      <c r="D93" s="910"/>
      <c r="E93" s="911"/>
      <c r="F93" s="910"/>
      <c r="G93" s="912" t="s">
        <v>675</v>
      </c>
      <c r="H93" s="913">
        <f t="shared" si="35"/>
        <v>45163</v>
      </c>
      <c r="I93" s="913"/>
      <c r="J93" s="914">
        <f>H93+9</f>
        <v>45172</v>
      </c>
      <c r="K93" s="913">
        <f>H93+11</f>
        <v>45174</v>
      </c>
      <c r="L93" s="913"/>
      <c r="M93" s="913">
        <f>H93+6</f>
        <v>45169</v>
      </c>
    </row>
    <row r="94" spans="1:14" s="5" customFormat="1" ht="21" customHeight="1">
      <c r="A94" s="944"/>
      <c r="B94" s="945"/>
      <c r="C94" s="941"/>
      <c r="D94" s="942"/>
      <c r="E94" s="943"/>
      <c r="F94" s="942"/>
      <c r="G94" s="891" t="s">
        <v>668</v>
      </c>
      <c r="H94" s="892">
        <f>H88+7</f>
        <v>45171</v>
      </c>
      <c r="I94" s="892">
        <f t="shared" si="35"/>
        <v>45184</v>
      </c>
      <c r="J94" s="892"/>
      <c r="K94" s="892"/>
      <c r="L94" s="892">
        <f t="shared" ref="L94" si="36">L88+7</f>
        <v>45180</v>
      </c>
      <c r="M94" s="892">
        <f t="shared" ref="M94" si="37">M88+7</f>
        <v>45176</v>
      </c>
    </row>
    <row r="95" spans="1:14" s="5" customFormat="1" ht="21" customHeight="1">
      <c r="A95" s="854" t="str">
        <f t="shared" ref="A95:B97" si="38">A61</f>
        <v>SAN LORENZO</v>
      </c>
      <c r="B95" s="855" t="str">
        <f t="shared" si="38"/>
        <v>239S</v>
      </c>
      <c r="C95" s="856" t="s">
        <v>271</v>
      </c>
      <c r="D95" s="857">
        <f>D89+7</f>
        <v>45165</v>
      </c>
      <c r="E95" s="858" t="s">
        <v>6</v>
      </c>
      <c r="F95" s="857">
        <f>D95+2</f>
        <v>45167</v>
      </c>
      <c r="G95" s="893" t="s">
        <v>644</v>
      </c>
      <c r="H95" s="894">
        <f>H89+7</f>
        <v>45174</v>
      </c>
      <c r="I95" s="894">
        <f>H95+7</f>
        <v>45181</v>
      </c>
      <c r="J95" s="894"/>
      <c r="K95" s="894"/>
      <c r="L95" s="894">
        <f>H95+18</f>
        <v>45192</v>
      </c>
      <c r="M95" s="894">
        <f>H95+21</f>
        <v>45195</v>
      </c>
    </row>
    <row r="96" spans="1:14" s="5" customFormat="1" ht="21" customHeight="1">
      <c r="A96" s="864" t="str">
        <f t="shared" si="38"/>
        <v>BLANK</v>
      </c>
      <c r="B96" s="860">
        <f t="shared" si="38"/>
        <v>0</v>
      </c>
      <c r="C96" s="861" t="s">
        <v>271</v>
      </c>
      <c r="D96" s="862">
        <f>D90+7</f>
        <v>45166</v>
      </c>
      <c r="E96" s="863" t="s">
        <v>16</v>
      </c>
      <c r="F96" s="862">
        <f>D96+2</f>
        <v>45168</v>
      </c>
      <c r="G96" s="895" t="s">
        <v>672</v>
      </c>
      <c r="H96" s="896">
        <f t="shared" ref="H96" si="39">H90+7</f>
        <v>45174</v>
      </c>
      <c r="I96" s="896">
        <f>H96+12</f>
        <v>45186</v>
      </c>
      <c r="J96" s="896">
        <f>H96+8</f>
        <v>45182</v>
      </c>
      <c r="K96" s="896"/>
      <c r="L96" s="896">
        <f>H96+14</f>
        <v>45188</v>
      </c>
      <c r="M96" s="896"/>
    </row>
    <row r="97" spans="1:13" s="5" customFormat="1" ht="22.5" customHeight="1">
      <c r="A97" s="646" t="str">
        <f t="shared" si="38"/>
        <v>SINAR SUNDA</v>
      </c>
      <c r="B97" s="645" t="str">
        <f t="shared" si="38"/>
        <v>147S</v>
      </c>
      <c r="C97" s="79" t="s">
        <v>271</v>
      </c>
      <c r="D97" s="643">
        <f>D63</f>
        <v>45166</v>
      </c>
      <c r="E97" s="644" t="s">
        <v>16</v>
      </c>
      <c r="F97" s="643">
        <f>D97+2</f>
        <v>45168</v>
      </c>
      <c r="G97" s="897" t="s">
        <v>158</v>
      </c>
      <c r="H97" s="898">
        <f>H91+7</f>
        <v>45168</v>
      </c>
      <c r="I97" s="898"/>
      <c r="J97" s="898">
        <f>H97+9</f>
        <v>45177</v>
      </c>
      <c r="K97" s="898"/>
      <c r="L97" s="898"/>
      <c r="M97" s="898"/>
    </row>
    <row r="98" spans="1:13" s="5" customFormat="1" ht="22.5" customHeight="1">
      <c r="A98" s="899"/>
      <c r="B98" s="900"/>
      <c r="C98" s="901"/>
      <c r="D98" s="902"/>
      <c r="E98" s="903"/>
      <c r="F98" s="916"/>
      <c r="G98" s="905" t="s">
        <v>158</v>
      </c>
      <c r="H98" s="906">
        <f t="shared" ref="H98:I100" si="40">H92+7</f>
        <v>45170</v>
      </c>
      <c r="I98" s="906"/>
      <c r="J98" s="906">
        <f>H98+10</f>
        <v>45180</v>
      </c>
      <c r="K98" s="906">
        <f>H98+12</f>
        <v>45182</v>
      </c>
      <c r="L98" s="906"/>
      <c r="M98" s="906">
        <f>H98+6</f>
        <v>45176</v>
      </c>
    </row>
    <row r="99" spans="1:13" s="5" customFormat="1" ht="29.25" customHeight="1">
      <c r="A99" s="907"/>
      <c r="B99" s="908"/>
      <c r="C99" s="909"/>
      <c r="D99" s="910"/>
      <c r="E99" s="911"/>
      <c r="F99" s="910"/>
      <c r="G99" s="912" t="s">
        <v>676</v>
      </c>
      <c r="H99" s="913">
        <f t="shared" si="40"/>
        <v>45170</v>
      </c>
      <c r="I99" s="913"/>
      <c r="J99" s="914">
        <f>H99+9</f>
        <v>45179</v>
      </c>
      <c r="K99" s="913">
        <f>H99+11</f>
        <v>45181</v>
      </c>
      <c r="L99" s="913"/>
      <c r="M99" s="913">
        <f>H99+6</f>
        <v>45176</v>
      </c>
    </row>
    <row r="100" spans="1:13" s="5" customFormat="1" ht="22.5" customHeight="1">
      <c r="A100" s="944"/>
      <c r="B100" s="945"/>
      <c r="C100" s="941"/>
      <c r="D100" s="942"/>
      <c r="E100" s="943"/>
      <c r="F100" s="942"/>
      <c r="G100" s="891" t="s">
        <v>669</v>
      </c>
      <c r="H100" s="892">
        <f>H94+7</f>
        <v>45178</v>
      </c>
      <c r="I100" s="892">
        <f t="shared" si="40"/>
        <v>45191</v>
      </c>
      <c r="J100" s="892"/>
      <c r="K100" s="892"/>
      <c r="L100" s="892">
        <f t="shared" ref="L100" si="41">L94+7</f>
        <v>45187</v>
      </c>
      <c r="M100" s="892">
        <f t="shared" ref="M100" si="42">M94+7</f>
        <v>45183</v>
      </c>
    </row>
    <row r="101" spans="1:13" s="5" customFormat="1" ht="22.5" customHeight="1">
      <c r="A101" s="918" t="str">
        <f t="shared" ref="A101:B103" si="43">A65</f>
        <v>CAPE FAWLEY</v>
      </c>
      <c r="B101" s="855" t="str">
        <f t="shared" si="43"/>
        <v>105S</v>
      </c>
      <c r="C101" s="856" t="s">
        <v>271</v>
      </c>
      <c r="D101" s="857">
        <f>D95+7</f>
        <v>45172</v>
      </c>
      <c r="E101" s="858" t="s">
        <v>6</v>
      </c>
      <c r="F101" s="857">
        <f>D101+2</f>
        <v>45174</v>
      </c>
      <c r="G101" s="893" t="s">
        <v>645</v>
      </c>
      <c r="H101" s="894">
        <f t="shared" ref="H101" si="44">H95+7</f>
        <v>45181</v>
      </c>
      <c r="I101" s="894">
        <f>H101+7</f>
        <v>45188</v>
      </c>
      <c r="J101" s="894"/>
      <c r="K101" s="894"/>
      <c r="L101" s="894">
        <f>H101+18</f>
        <v>45199</v>
      </c>
      <c r="M101" s="894">
        <f>H101+21</f>
        <v>45202</v>
      </c>
    </row>
    <row r="102" spans="1:13" s="5" customFormat="1" ht="22.5" customHeight="1">
      <c r="A102" s="864" t="str">
        <f t="shared" si="43"/>
        <v>BLANK</v>
      </c>
      <c r="B102" s="860">
        <f t="shared" si="43"/>
        <v>0</v>
      </c>
      <c r="C102" s="861" t="s">
        <v>271</v>
      </c>
      <c r="D102" s="862">
        <f>D96+7</f>
        <v>45173</v>
      </c>
      <c r="E102" s="863" t="s">
        <v>16</v>
      </c>
      <c r="F102" s="862">
        <f>D102+2</f>
        <v>45175</v>
      </c>
      <c r="G102" s="895" t="s">
        <v>158</v>
      </c>
      <c r="H102" s="896">
        <f t="shared" ref="H102" si="45">H96+7</f>
        <v>45181</v>
      </c>
      <c r="I102" s="896">
        <f>H102+12</f>
        <v>45193</v>
      </c>
      <c r="J102" s="896">
        <f>H102+8</f>
        <v>45189</v>
      </c>
      <c r="K102" s="896"/>
      <c r="L102" s="896">
        <f>H102+14</f>
        <v>45195</v>
      </c>
      <c r="M102" s="896"/>
    </row>
    <row r="103" spans="1:13" s="5" customFormat="1" ht="22.5" customHeight="1">
      <c r="A103" s="646" t="str">
        <f t="shared" si="43"/>
        <v>CSCL LIMA</v>
      </c>
      <c r="B103" s="645" t="str">
        <f t="shared" si="43"/>
        <v>165S</v>
      </c>
      <c r="C103" s="79" t="s">
        <v>271</v>
      </c>
      <c r="D103" s="643">
        <f>D97+7</f>
        <v>45173</v>
      </c>
      <c r="E103" s="644" t="s">
        <v>16</v>
      </c>
      <c r="F103" s="643">
        <f>D103+2</f>
        <v>45175</v>
      </c>
      <c r="G103" s="897" t="s">
        <v>158</v>
      </c>
      <c r="H103" s="898">
        <f>H97+7</f>
        <v>45175</v>
      </c>
      <c r="I103" s="898"/>
      <c r="J103" s="898">
        <f>H103+9</f>
        <v>45184</v>
      </c>
      <c r="K103" s="898"/>
      <c r="L103" s="898"/>
      <c r="M103" s="898"/>
    </row>
    <row r="104" spans="1:13" s="5" customFormat="1" ht="22.5" customHeight="1">
      <c r="A104" s="899"/>
      <c r="B104" s="900"/>
      <c r="C104" s="901"/>
      <c r="D104" s="902"/>
      <c r="E104" s="917"/>
      <c r="F104" s="916"/>
      <c r="G104" s="905" t="s">
        <v>158</v>
      </c>
      <c r="H104" s="906">
        <f t="shared" ref="H104:H105" si="46">H98+7</f>
        <v>45177</v>
      </c>
      <c r="I104" s="906"/>
      <c r="J104" s="906">
        <f>H104+10</f>
        <v>45187</v>
      </c>
      <c r="K104" s="906">
        <f>H104+12</f>
        <v>45189</v>
      </c>
      <c r="L104" s="906"/>
      <c r="M104" s="906">
        <f>H104+6</f>
        <v>45183</v>
      </c>
    </row>
    <row r="105" spans="1:13" s="5" customFormat="1" ht="22.5" customHeight="1">
      <c r="A105" s="907"/>
      <c r="B105" s="908"/>
      <c r="C105" s="909"/>
      <c r="D105" s="910"/>
      <c r="E105" s="911"/>
      <c r="F105" s="910"/>
      <c r="G105" s="912" t="s">
        <v>677</v>
      </c>
      <c r="H105" s="913">
        <f t="shared" si="46"/>
        <v>45177</v>
      </c>
      <c r="I105" s="913"/>
      <c r="J105" s="914">
        <f>H105+9</f>
        <v>45186</v>
      </c>
      <c r="K105" s="913">
        <f>H105+11</f>
        <v>45188</v>
      </c>
      <c r="L105" s="913"/>
      <c r="M105" s="913">
        <f>H105+6</f>
        <v>45183</v>
      </c>
    </row>
    <row r="106" spans="1:13" s="5" customFormat="1" ht="17.25" customHeight="1">
      <c r="A106" s="405"/>
      <c r="B106" s="406"/>
      <c r="C106" s="407"/>
      <c r="D106" s="408"/>
      <c r="E106" s="409"/>
      <c r="F106" s="408"/>
      <c r="G106" s="410"/>
      <c r="H106" s="410"/>
      <c r="I106" s="410"/>
      <c r="J106" s="410"/>
      <c r="K106" s="410"/>
      <c r="L106" s="410"/>
      <c r="M106" s="410"/>
    </row>
    <row r="107" spans="1:13" s="5" customFormat="1" ht="17.25" customHeight="1">
      <c r="A107" s="59" t="s">
        <v>255</v>
      </c>
      <c r="B107" s="60"/>
      <c r="C107" s="61"/>
      <c r="D107" s="62"/>
      <c r="E107" s="62"/>
      <c r="F107" s="63"/>
      <c r="G107" s="63"/>
      <c r="H107" s="63"/>
      <c r="I107" s="63"/>
      <c r="J107" s="8"/>
      <c r="K107" s="8"/>
      <c r="L107" s="8"/>
      <c r="M107" s="8"/>
    </row>
    <row r="108" spans="1:13" s="5" customFormat="1" ht="12.75" customHeight="1">
      <c r="A108" s="66" t="s">
        <v>244</v>
      </c>
      <c r="B108" s="67"/>
      <c r="C108" s="68"/>
      <c r="D108" s="69"/>
      <c r="E108" s="70"/>
      <c r="F108" s="70"/>
      <c r="G108" s="71"/>
      <c r="H108" s="4"/>
      <c r="I108" s="4"/>
      <c r="J108" s="4"/>
      <c r="K108" s="4"/>
      <c r="L108" s="4"/>
      <c r="M108" s="4"/>
    </row>
    <row r="109" spans="1:13" s="5" customFormat="1" ht="12.75" customHeight="1">
      <c r="A109" s="72" t="s">
        <v>273</v>
      </c>
      <c r="B109" s="98"/>
      <c r="C109" s="99"/>
      <c r="D109" s="100"/>
      <c r="E109" s="101"/>
      <c r="F109" s="101"/>
      <c r="G109" s="102"/>
    </row>
    <row r="110" spans="1:13" s="5" customFormat="1" ht="12.75" customHeight="1">
      <c r="A110" s="77" t="s">
        <v>274</v>
      </c>
      <c r="B110" s="98"/>
      <c r="C110" s="99"/>
      <c r="D110" s="100"/>
      <c r="E110" s="101"/>
      <c r="F110" s="101"/>
      <c r="G110" s="102"/>
    </row>
    <row r="111" spans="1:13" s="5" customFormat="1" ht="12.75" customHeight="1">
      <c r="A111" s="103"/>
      <c r="B111" s="73"/>
      <c r="C111" s="74"/>
      <c r="D111" s="75"/>
      <c r="E111" s="75"/>
      <c r="F111" s="104"/>
      <c r="G111" s="104"/>
      <c r="H111" s="63"/>
      <c r="I111" s="63"/>
      <c r="J111" s="8"/>
      <c r="K111" s="8"/>
      <c r="L111" s="8"/>
      <c r="M111" s="8"/>
    </row>
    <row r="112" spans="1:13" s="5" customFormat="1" ht="12.75" customHeight="1">
      <c r="A112" s="105" t="s">
        <v>65</v>
      </c>
      <c r="B112" s="106"/>
      <c r="C112" s="107"/>
      <c r="D112" s="108"/>
      <c r="E112" s="109"/>
      <c r="F112" s="110"/>
      <c r="G112" s="8"/>
      <c r="H112" s="8"/>
      <c r="I112" s="125"/>
      <c r="J112" s="8"/>
      <c r="K112" s="8"/>
      <c r="L112" s="8"/>
      <c r="M112" s="8"/>
    </row>
    <row r="113" spans="1:13" s="5" customFormat="1" ht="12.75" customHeight="1">
      <c r="A113" s="111" t="s">
        <v>0</v>
      </c>
      <c r="B113" s="112"/>
      <c r="C113" s="113"/>
      <c r="D113" s="114"/>
      <c r="E113" s="115"/>
      <c r="F113" s="116"/>
      <c r="G113" s="8"/>
      <c r="H113" s="8"/>
      <c r="I113" s="63"/>
      <c r="J113" s="8"/>
      <c r="K113" s="8"/>
      <c r="L113" s="8"/>
      <c r="M113" s="8"/>
    </row>
    <row r="114" spans="1:13" ht="20.25">
      <c r="A114" s="117" t="s">
        <v>88</v>
      </c>
      <c r="B114" s="118"/>
      <c r="C114" s="119"/>
      <c r="D114" s="114"/>
      <c r="E114" s="115"/>
      <c r="F114" s="120"/>
      <c r="G114" s="120"/>
      <c r="H114" s="63"/>
      <c r="I114" s="63"/>
    </row>
    <row r="115" spans="1:13" ht="20.25">
      <c r="A115" s="121" t="s">
        <v>67</v>
      </c>
      <c r="B115" s="118"/>
      <c r="C115" s="119"/>
      <c r="D115" s="114"/>
      <c r="E115" s="115"/>
      <c r="F115" s="104"/>
      <c r="G115" s="122"/>
      <c r="H115" s="123"/>
      <c r="I115" s="126"/>
    </row>
    <row r="116" spans="1:13" ht="20.25">
      <c r="A116" s="124" t="s">
        <v>68</v>
      </c>
      <c r="B116" s="118"/>
      <c r="C116" s="119"/>
      <c r="D116" s="63"/>
      <c r="E116" s="63"/>
      <c r="F116" s="110"/>
      <c r="G116" s="122"/>
      <c r="H116" s="123"/>
      <c r="I116" s="126"/>
    </row>
    <row r="117" spans="1:13" ht="20.25">
      <c r="A117" s="121" t="s">
        <v>89</v>
      </c>
      <c r="B117" s="118"/>
      <c r="C117" s="119"/>
      <c r="D117" s="63"/>
      <c r="E117" s="63"/>
      <c r="F117" s="116"/>
      <c r="G117" s="122"/>
      <c r="H117" s="123"/>
      <c r="I117" s="126"/>
    </row>
  </sheetData>
  <customSheetViews>
    <customSheetView guid="{035FD7B7-E407-47C6-82D2-F16A7036DEE3}" scale="85" showGridLines="0" topLeftCell="A37">
      <selection activeCell="B75" sqref="B75"/>
      <pageMargins left="0" right="0" top="0" bottom="0" header="0" footer="0"/>
      <printOptions horizontalCentered="1"/>
      <pageSetup paperSize="9" scale="26" orientation="landscape" horizontalDpi="204" verticalDpi="196" r:id="rId1"/>
      <headerFooter alignWithMargins="0">
        <oddHeader>&amp;R</oddHeader>
      </headerFooter>
    </customSheetView>
    <customSheetView guid="{D73C7D54-4891-4237-9750-225D2462AB34}" scale="85" showGridLines="0" topLeftCell="A37">
      <selection activeCell="B75" sqref="B75"/>
      <pageMargins left="0" right="0" top="0" bottom="0" header="0" footer="0"/>
      <printOptions horizontalCentered="1"/>
      <pageSetup paperSize="9" scale="26" orientation="landscape" horizontalDpi="204" verticalDpi="196" r:id="rId2"/>
      <headerFooter alignWithMargins="0">
        <oddHeader>&amp;R</oddHeader>
      </headerFooter>
    </customSheetView>
    <customSheetView guid="{77C6715E-78A8-45AF-BBE5-55C648F3FD39}" scale="85" showGridLines="0">
      <selection activeCell="G98" sqref="G98"/>
      <pageMargins left="0" right="0" top="0" bottom="0" header="0" footer="0"/>
      <printOptions horizontalCentered="1"/>
      <pageSetup paperSize="9" scale="26" orientation="landscape" horizontalDpi="204" verticalDpi="196" r:id="rId3"/>
      <headerFooter alignWithMargins="0">
        <oddHeader>&amp;R</oddHeader>
      </headerFooter>
    </customSheetView>
    <customSheetView guid="{C6EA2456-9077-41F6-8AD1-2B98609E6968}" scale="85" showGridLines="0" topLeftCell="A7">
      <selection activeCell="D89" sqref="D89"/>
      <pageMargins left="0" right="0" top="0" bottom="0" header="0" footer="0"/>
      <printOptions horizontalCentered="1"/>
      <pageSetup paperSize="9" scale="26" orientation="landscape" horizontalDpi="204" verticalDpi="196" r:id="rId4"/>
      <headerFooter alignWithMargins="0">
        <oddHeader>&amp;R</oddHeader>
      </headerFooter>
    </customSheetView>
    <customSheetView guid="{36EED012-CDEF-4DC1-8A77-CC61E5DDA9AF}" scale="85" showGridLines="0" topLeftCell="A70">
      <selection activeCell="G97" sqref="G97"/>
      <pageMargins left="0" right="0" top="0" bottom="0" header="0" footer="0"/>
      <printOptions horizontalCentered="1"/>
      <pageSetup paperSize="9" scale="26" orientation="landscape" horizontalDpi="204" verticalDpi="196" r:id="rId5"/>
      <headerFooter alignWithMargins="0">
        <oddHeader>&amp;R</oddHeader>
      </headerFooter>
    </customSheetView>
    <customSheetView guid="{6D779134-8889-443F-9ACA-8D735092180D}" scale="75" showGridLines="0" topLeftCell="A67">
      <selection activeCell="H92" sqref="H92"/>
      <pageMargins left="0" right="0" top="0" bottom="0" header="0" footer="0"/>
      <printOptions horizontalCentered="1"/>
      <pageSetup paperSize="9" scale="26" orientation="landscape" horizontalDpi="204" verticalDpi="196" r:id="rId6"/>
      <headerFooter alignWithMargins="0">
        <oddHeader>&amp;R</oddHeader>
      </headerFooter>
    </customSheetView>
    <customSheetView guid="{DB8C7FDF-A076-429E-9C69-19F5346810D2}" scale="85" showPageBreaks="1" showGridLines="0" view="pageBreakPreview" topLeftCell="A13">
      <selection activeCell="F17" sqref="F17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4BAB3EE4-9C54-4B90-B433-C200B8083694}" scale="85" showPageBreaks="1" showGridLines="0" view="pageBreakPreview">
      <selection activeCell="G67" sqref="G67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A0571078-F8D9-4419-99DA-CC05A0A8884F}" scale="85" showPageBreaks="1" showGridLines="0" printArea="1" view="pageBreakPreview" topLeftCell="A65">
      <selection activeCell="D82" sqref="D82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23D6460C-E645-4432-B260-E5EED77E92F3}" scale="85" showPageBreaks="1" showGridLines="0" printArea="1" view="pageBreakPreview" topLeftCell="A31">
      <selection activeCell="A39" sqref="A39:B39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CEA7FD87-719A-426A-B06E-9D4E99783EED}" scale="85" showPageBreaks="1" showGridLines="0" view="pageBreakPreview">
      <selection activeCell="G22" sqref="G22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88931C49-9137-4FED-AEBA-55DC84EE773E}" scale="85" showPageBreaks="1" showGridLines="0" view="pageBreakPreview">
      <selection activeCell="F17" sqref="F17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D7835D66-B13D-4A90-85BF-DC3ACE120431}" scale="85" showPageBreaks="1" showGridLines="0" view="pageBreakPreview" topLeftCell="A43">
      <selection activeCell="M71" sqref="M71:M76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93A7AE30-CF2C-4CF1-930B-9425B5F5817D}" scale="85" showPageBreaks="1" showGridLines="0" view="pageBreakPreview" topLeftCell="A25">
      <selection activeCell="J21" sqref="J21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C00304E5-BAC8-4C34-B3D2-AD7EACE0CB92}" scale="85" showPageBreaks="1" showGridLines="0" view="pageBreakPreview" topLeftCell="A13">
      <selection activeCell="F17" sqref="F17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B9C309E4-7299-4CD5-AAAB-CF9542D1540F}" scale="85" showPageBreaks="1" showGridLines="0" view="pageBreakPreview" topLeftCell="A13">
      <selection activeCell="F17" sqref="F17"/>
      <pageMargins left="0" right="0" top="0" bottom="0" header="0" footer="0"/>
      <printOptions horizontalCentered="1"/>
      <pageSetup paperSize="9" scale="26" orientation="landscape" horizontalDpi="204" verticalDpi="196"/>
      <headerFooter alignWithMargins="0">
        <oddHeader>&amp;R</oddHeader>
      </headerFooter>
    </customSheetView>
    <customSheetView guid="{3E9A2BAE-164D-47A0-8104-C7D4E0A4EAEF}" scale="75" showGridLines="0" topLeftCell="B4">
      <selection activeCell="F26" sqref="F26"/>
      <pageMargins left="0" right="0" top="0" bottom="0" header="0" footer="0"/>
      <printOptions horizontalCentered="1"/>
      <pageSetup paperSize="9" scale="26" orientation="landscape" horizontalDpi="204" verticalDpi="196" r:id="rId7"/>
      <headerFooter alignWithMargins="0">
        <oddHeader>&amp;R</oddHeader>
      </headerFooter>
    </customSheetView>
    <customSheetView guid="{3DA74F3E-F145-470D-BDA0-4288A858AFDF}" scale="75" showGridLines="0" topLeftCell="B70">
      <selection activeCell="H83" sqref="H83"/>
      <pageMargins left="0" right="0" top="0" bottom="0" header="0" footer="0"/>
      <printOptions horizontalCentered="1"/>
      <pageSetup paperSize="9" scale="26" orientation="landscape" horizontalDpi="204" verticalDpi="196" r:id="rId8"/>
      <headerFooter alignWithMargins="0">
        <oddHeader>&amp;R</oddHeader>
      </headerFooter>
    </customSheetView>
    <customSheetView guid="{8E2DF192-20FD-40DB-8385-493ED9B1C2BF}" scale="85" showGridLines="0" topLeftCell="A58">
      <selection activeCell="G90" sqref="G90"/>
      <pageMargins left="0" right="0" top="0" bottom="0" header="0" footer="0"/>
      <printOptions horizontalCentered="1"/>
      <pageSetup paperSize="9" scale="26" orientation="landscape" horizontalDpi="204" verticalDpi="196" r:id="rId9"/>
      <headerFooter alignWithMargins="0">
        <oddHeader>&amp;R</oddHeader>
      </headerFooter>
    </customSheetView>
  </customSheetViews>
  <mergeCells count="42">
    <mergeCell ref="C47:E47"/>
    <mergeCell ref="C74:E74"/>
    <mergeCell ref="C75:E75"/>
    <mergeCell ref="A74:B75"/>
    <mergeCell ref="A8:A9"/>
    <mergeCell ref="E37:E38"/>
    <mergeCell ref="E39:E40"/>
    <mergeCell ref="D33:D34"/>
    <mergeCell ref="E33:E34"/>
    <mergeCell ref="D35:D36"/>
    <mergeCell ref="E35:E36"/>
    <mergeCell ref="D37:D38"/>
    <mergeCell ref="D10:E10"/>
    <mergeCell ref="D11:E11"/>
    <mergeCell ref="A1:L2"/>
    <mergeCell ref="F27:F28"/>
    <mergeCell ref="G27:G28"/>
    <mergeCell ref="A29:A30"/>
    <mergeCell ref="B27:C28"/>
    <mergeCell ref="A24:I24"/>
    <mergeCell ref="H27:J27"/>
    <mergeCell ref="A27:A28"/>
    <mergeCell ref="B29:C30"/>
    <mergeCell ref="D29:D30"/>
    <mergeCell ref="E29:E30"/>
    <mergeCell ref="A7:D7"/>
    <mergeCell ref="I74:M74"/>
    <mergeCell ref="A31:A32"/>
    <mergeCell ref="B31:C32"/>
    <mergeCell ref="B33:C34"/>
    <mergeCell ref="A39:A40"/>
    <mergeCell ref="A46:B47"/>
    <mergeCell ref="C46:E46"/>
    <mergeCell ref="I46:K46"/>
    <mergeCell ref="B39:C40"/>
    <mergeCell ref="A37:A38"/>
    <mergeCell ref="B35:C36"/>
    <mergeCell ref="B37:C38"/>
    <mergeCell ref="A33:A34"/>
    <mergeCell ref="D31:D32"/>
    <mergeCell ref="E31:E32"/>
    <mergeCell ref="D39:D40"/>
  </mergeCells>
  <hyperlinks>
    <hyperlink ref="A5" location="MENU!A1" display="BACK TO MENU" xr:uid="{00000000-0004-0000-1A00-000000000000}"/>
  </hyperlinks>
  <printOptions horizontalCentered="1"/>
  <pageMargins left="0.21" right="0" top="0.54" bottom="0" header="0.3" footer="0"/>
  <pageSetup paperSize="9" scale="26" orientation="landscape" horizontalDpi="204" verticalDpi="196" r:id="rId10"/>
  <headerFooter alignWithMargins="0">
    <oddHeader>&amp;R</oddHeader>
  </headerFooter>
  <drawing r:id="rId11"/>
  <legacyDrawing r:id="rId1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190"/>
  <sheetViews>
    <sheetView topLeftCell="A49" zoomScaleNormal="100" workbookViewId="0">
      <selection activeCell="A48" sqref="A48"/>
    </sheetView>
  </sheetViews>
  <sheetFormatPr defaultColWidth="8.875" defaultRowHeight="12.75"/>
  <cols>
    <col min="1" max="1" width="26.375" style="134" customWidth="1"/>
    <col min="2" max="2" width="8" style="135" customWidth="1"/>
    <col min="3" max="3" width="8.125" style="35" customWidth="1"/>
    <col min="4" max="4" width="13.875" style="5" customWidth="1"/>
    <col min="5" max="5" width="15.125" style="5" customWidth="1"/>
    <col min="6" max="6" width="15.5" style="5" customWidth="1"/>
    <col min="7" max="7" width="39.75" style="5" customWidth="1"/>
    <col min="8" max="8" width="14.25" style="5" customWidth="1"/>
    <col min="9" max="9" width="19.125" style="5" customWidth="1"/>
    <col min="10" max="10" width="13.25" style="5" customWidth="1"/>
    <col min="11" max="11" width="18.125" style="5" customWidth="1"/>
    <col min="12" max="13" width="14.125" style="5" customWidth="1"/>
    <col min="14" max="16384" width="8.875" style="5"/>
  </cols>
  <sheetData>
    <row r="1" spans="1:17">
      <c r="A1" s="1053" t="s">
        <v>90</v>
      </c>
      <c r="B1" s="1053"/>
      <c r="C1" s="1053"/>
      <c r="D1" s="1053"/>
      <c r="E1" s="1053"/>
      <c r="F1" s="1053"/>
      <c r="G1" s="1053"/>
      <c r="H1" s="1053"/>
      <c r="I1" s="1053"/>
    </row>
    <row r="2" spans="1:17" s="127" customFormat="1" ht="14.25">
      <c r="A2" s="1053"/>
      <c r="B2" s="1053"/>
      <c r="C2" s="1053"/>
      <c r="D2" s="1053"/>
      <c r="E2" s="1053"/>
      <c r="F2" s="1053"/>
      <c r="G2" s="1053"/>
      <c r="H2" s="1053"/>
      <c r="I2" s="1053"/>
    </row>
    <row r="3" spans="1:17" ht="30">
      <c r="A3" s="445"/>
      <c r="B3" s="446"/>
      <c r="C3" s="447"/>
      <c r="D3" s="448"/>
      <c r="E3" s="448"/>
      <c r="F3" s="449" t="s">
        <v>400</v>
      </c>
      <c r="G3" s="450"/>
      <c r="H3" s="450"/>
      <c r="I3" s="450"/>
      <c r="J3" s="450"/>
      <c r="K3" s="450"/>
    </row>
    <row r="4" spans="1:17" ht="20.25">
      <c r="A4" s="451"/>
      <c r="B4" s="451"/>
      <c r="C4" s="451"/>
      <c r="E4" s="452"/>
      <c r="H4" s="453" t="s">
        <v>91</v>
      </c>
      <c r="I4" s="148" t="e">
        <f>#REF!</f>
        <v>#REF!</v>
      </c>
    </row>
    <row r="5" spans="1:17" ht="15">
      <c r="A5" s="13" t="s">
        <v>70</v>
      </c>
      <c r="B5" s="222"/>
      <c r="C5" s="147"/>
      <c r="E5" s="150"/>
      <c r="F5" s="157"/>
      <c r="G5" s="157"/>
      <c r="H5" s="188"/>
    </row>
    <row r="6" spans="1:17">
      <c r="A6" s="5"/>
      <c r="B6" s="5"/>
      <c r="C6" s="5"/>
      <c r="D6" s="150"/>
    </row>
    <row r="7" spans="1:17" s="454" customFormat="1">
      <c r="A7" s="77"/>
      <c r="B7" s="229"/>
      <c r="C7" s="230"/>
      <c r="D7" s="231"/>
      <c r="E7" s="231"/>
      <c r="F7" s="228"/>
      <c r="G7" s="5"/>
      <c r="H7" s="5"/>
      <c r="I7" s="5"/>
      <c r="J7" s="5"/>
      <c r="K7" s="63"/>
      <c r="L7" s="63"/>
      <c r="M7" s="63"/>
      <c r="N7" s="85"/>
      <c r="O7" s="85"/>
      <c r="P7" s="85"/>
      <c r="Q7" s="85"/>
    </row>
    <row r="8" spans="1:17" s="454" customFormat="1" ht="19.5" customHeight="1">
      <c r="A8" s="1132" t="s">
        <v>287</v>
      </c>
      <c r="B8" s="1133"/>
      <c r="C8" s="1136" t="s">
        <v>2</v>
      </c>
      <c r="D8" s="1137"/>
      <c r="E8" s="1138"/>
      <c r="F8" s="772" t="s">
        <v>74</v>
      </c>
      <c r="G8" s="792" t="s">
        <v>292</v>
      </c>
      <c r="H8" s="793" t="s">
        <v>74</v>
      </c>
      <c r="I8" s="794"/>
      <c r="J8" s="795" t="s">
        <v>74</v>
      </c>
      <c r="K8" s="796"/>
      <c r="L8" s="797"/>
      <c r="M8" s="797"/>
      <c r="N8" s="85"/>
      <c r="O8" s="85"/>
      <c r="P8" s="85"/>
      <c r="Q8" s="85"/>
    </row>
    <row r="9" spans="1:17" s="454" customFormat="1" ht="19.5" customHeight="1">
      <c r="A9" s="1134"/>
      <c r="B9" s="1135"/>
      <c r="C9" s="1121" t="s">
        <v>93</v>
      </c>
      <c r="D9" s="1122"/>
      <c r="E9" s="1123"/>
      <c r="F9" s="773" t="s">
        <v>42</v>
      </c>
      <c r="G9" s="798" t="s">
        <v>293</v>
      </c>
      <c r="H9" s="799" t="s">
        <v>42</v>
      </c>
      <c r="I9" s="800" t="s">
        <v>202</v>
      </c>
      <c r="J9" s="800" t="s">
        <v>198</v>
      </c>
      <c r="K9" s="800" t="s">
        <v>199</v>
      </c>
      <c r="L9" s="800" t="s">
        <v>200</v>
      </c>
      <c r="M9" s="800" t="s">
        <v>201</v>
      </c>
      <c r="N9" s="85"/>
      <c r="O9" s="85"/>
      <c r="P9" s="85"/>
      <c r="Q9" s="85"/>
    </row>
    <row r="10" spans="1:17" s="454" customFormat="1" ht="15.75">
      <c r="A10" s="661"/>
      <c r="B10" s="36"/>
      <c r="C10" s="37"/>
      <c r="D10" s="478"/>
      <c r="E10" s="479"/>
      <c r="F10" s="478"/>
      <c r="G10" s="919" t="s">
        <v>646</v>
      </c>
      <c r="H10" s="213">
        <v>45149</v>
      </c>
      <c r="I10" s="213">
        <f>H10+17</f>
        <v>45166</v>
      </c>
      <c r="J10" s="213"/>
      <c r="K10" s="213">
        <f>H10+21</f>
        <v>45170</v>
      </c>
      <c r="L10" s="213">
        <f>H10+20</f>
        <v>45169</v>
      </c>
      <c r="M10" s="213">
        <f>H10+17</f>
        <v>45166</v>
      </c>
      <c r="N10" s="221" t="s">
        <v>401</v>
      </c>
      <c r="O10" s="85"/>
      <c r="P10" s="85"/>
      <c r="Q10" s="85"/>
    </row>
    <row r="11" spans="1:17" s="454" customFormat="1" ht="15.75">
      <c r="A11" s="659" t="s">
        <v>241</v>
      </c>
      <c r="B11" s="41" t="s">
        <v>579</v>
      </c>
      <c r="C11" s="42" t="s">
        <v>271</v>
      </c>
      <c r="D11" s="43">
        <v>45144</v>
      </c>
      <c r="E11" s="44" t="s">
        <v>6</v>
      </c>
      <c r="F11" s="43">
        <v>45146</v>
      </c>
      <c r="G11" s="498" t="s">
        <v>123</v>
      </c>
      <c r="H11" s="214">
        <v>45149</v>
      </c>
      <c r="I11" s="214">
        <f>H11+10</f>
        <v>45159</v>
      </c>
      <c r="J11" s="214"/>
      <c r="K11" s="214"/>
      <c r="L11" s="214"/>
      <c r="M11" s="214"/>
      <c r="N11" s="426" t="s">
        <v>402</v>
      </c>
      <c r="O11" s="85"/>
      <c r="P11" s="85"/>
      <c r="Q11" s="85"/>
    </row>
    <row r="12" spans="1:17" s="454" customFormat="1" ht="15.75">
      <c r="A12" s="660" t="s">
        <v>123</v>
      </c>
      <c r="B12" s="48"/>
      <c r="C12" s="49" t="s">
        <v>271</v>
      </c>
      <c r="D12" s="50">
        <v>45145</v>
      </c>
      <c r="E12" s="51" t="s">
        <v>16</v>
      </c>
      <c r="F12" s="50">
        <v>45147</v>
      </c>
      <c r="G12" s="836" t="s">
        <v>678</v>
      </c>
      <c r="H12" s="713">
        <v>45152</v>
      </c>
      <c r="I12" s="713">
        <f>H12+19</f>
        <v>45171</v>
      </c>
      <c r="J12" s="713">
        <f>H12+14</f>
        <v>45166</v>
      </c>
      <c r="K12" s="713">
        <f>H12+15</f>
        <v>45167</v>
      </c>
      <c r="L12" s="713">
        <f>H12+17</f>
        <v>45169</v>
      </c>
      <c r="M12" s="713">
        <f>H12+18</f>
        <v>45170</v>
      </c>
      <c r="N12" s="714" t="s">
        <v>34</v>
      </c>
      <c r="O12" s="85"/>
      <c r="P12" s="85"/>
      <c r="Q12" s="85"/>
    </row>
    <row r="13" spans="1:17" s="454" customFormat="1" ht="15.75">
      <c r="A13" s="52" t="s">
        <v>254</v>
      </c>
      <c r="B13" s="53" t="s">
        <v>592</v>
      </c>
      <c r="C13" s="54" t="s">
        <v>271</v>
      </c>
      <c r="D13" s="55">
        <v>45145</v>
      </c>
      <c r="E13" s="56" t="s">
        <v>16</v>
      </c>
      <c r="F13" s="55">
        <v>45147</v>
      </c>
      <c r="G13" s="211"/>
      <c r="H13" s="215"/>
      <c r="I13" s="215"/>
      <c r="J13" s="215"/>
      <c r="K13" s="215"/>
      <c r="L13" s="215"/>
      <c r="M13" s="215"/>
      <c r="N13" s="432"/>
      <c r="O13" s="85"/>
      <c r="P13" s="85"/>
      <c r="Q13" s="85"/>
    </row>
    <row r="14" spans="1:17" s="454" customFormat="1" ht="15.75">
      <c r="A14" s="661"/>
      <c r="B14" s="36"/>
      <c r="C14" s="37"/>
      <c r="D14" s="38"/>
      <c r="E14" s="39"/>
      <c r="F14" s="38"/>
      <c r="G14" s="495" t="s">
        <v>647</v>
      </c>
      <c r="H14" s="213">
        <f>H10+7</f>
        <v>45156</v>
      </c>
      <c r="I14" s="213"/>
      <c r="J14" s="213"/>
      <c r="K14" s="213">
        <f>H14+21</f>
        <v>45177</v>
      </c>
      <c r="L14" s="213">
        <f>H14+20</f>
        <v>45176</v>
      </c>
      <c r="M14" s="213">
        <f>H14+17</f>
        <v>45173</v>
      </c>
      <c r="N14" s="85"/>
      <c r="O14" s="85"/>
      <c r="P14" s="85"/>
      <c r="Q14" s="85"/>
    </row>
    <row r="15" spans="1:17" s="454" customFormat="1" ht="15.75">
      <c r="A15" s="659" t="s">
        <v>501</v>
      </c>
      <c r="B15" s="41" t="s">
        <v>580</v>
      </c>
      <c r="C15" s="42" t="s">
        <v>271</v>
      </c>
      <c r="D15" s="43">
        <v>45151</v>
      </c>
      <c r="E15" s="44" t="s">
        <v>6</v>
      </c>
      <c r="F15" s="43">
        <v>45153</v>
      </c>
      <c r="G15" s="498" t="s">
        <v>123</v>
      </c>
      <c r="H15" s="214">
        <f>H11+7</f>
        <v>45156</v>
      </c>
      <c r="I15" s="214">
        <f>H15+10</f>
        <v>45166</v>
      </c>
      <c r="J15" s="214"/>
      <c r="K15" s="214"/>
      <c r="L15" s="214"/>
      <c r="M15" s="214"/>
      <c r="N15" s="85"/>
      <c r="O15" s="85"/>
      <c r="P15" s="85"/>
      <c r="Q15" s="85"/>
    </row>
    <row r="16" spans="1:17" s="454" customFormat="1" ht="15.75">
      <c r="A16" s="47" t="s">
        <v>123</v>
      </c>
      <c r="B16" s="48"/>
      <c r="C16" s="49" t="s">
        <v>271</v>
      </c>
      <c r="D16" s="50">
        <v>45152</v>
      </c>
      <c r="E16" s="51" t="s">
        <v>16</v>
      </c>
      <c r="F16" s="50">
        <v>45154</v>
      </c>
      <c r="G16" s="712" t="s">
        <v>679</v>
      </c>
      <c r="H16" s="713">
        <f>H12+7</f>
        <v>45159</v>
      </c>
      <c r="I16" s="713">
        <f>H16+19</f>
        <v>45178</v>
      </c>
      <c r="J16" s="713">
        <f>H16+14</f>
        <v>45173</v>
      </c>
      <c r="K16" s="713">
        <f>H16+15</f>
        <v>45174</v>
      </c>
      <c r="L16" s="713">
        <f>H16+17</f>
        <v>45176</v>
      </c>
      <c r="M16" s="713">
        <f>H16+18</f>
        <v>45177</v>
      </c>
      <c r="N16" s="85"/>
      <c r="O16" s="85"/>
      <c r="P16" s="85"/>
      <c r="Q16" s="85"/>
    </row>
    <row r="17" spans="1:17" s="454" customFormat="1" ht="15.75">
      <c r="A17" s="52" t="s">
        <v>398</v>
      </c>
      <c r="B17" s="53" t="s">
        <v>593</v>
      </c>
      <c r="C17" s="54" t="s">
        <v>271</v>
      </c>
      <c r="D17" s="55">
        <v>45152</v>
      </c>
      <c r="E17" s="56" t="s">
        <v>16</v>
      </c>
      <c r="F17" s="55">
        <v>45154</v>
      </c>
      <c r="G17" s="211"/>
      <c r="H17" s="215"/>
      <c r="I17" s="215"/>
      <c r="J17" s="215"/>
      <c r="K17" s="215"/>
      <c r="L17" s="215"/>
      <c r="M17" s="215"/>
      <c r="N17" s="85"/>
      <c r="O17" s="85"/>
      <c r="P17" s="85"/>
      <c r="Q17" s="85"/>
    </row>
    <row r="18" spans="1:17" s="454" customFormat="1" ht="15.75">
      <c r="A18" s="661"/>
      <c r="B18" s="36"/>
      <c r="C18" s="37"/>
      <c r="D18" s="38"/>
      <c r="E18" s="39"/>
      <c r="F18" s="38"/>
      <c r="G18" s="495" t="s">
        <v>648</v>
      </c>
      <c r="H18" s="213">
        <f>H14+7</f>
        <v>45163</v>
      </c>
      <c r="I18" s="213">
        <f>H18+17</f>
        <v>45180</v>
      </c>
      <c r="J18" s="213"/>
      <c r="K18" s="213">
        <f>H18+21</f>
        <v>45184</v>
      </c>
      <c r="L18" s="213">
        <f>H18+20</f>
        <v>45183</v>
      </c>
      <c r="M18" s="213">
        <f>H18+17</f>
        <v>45180</v>
      </c>
      <c r="N18" s="85"/>
      <c r="O18" s="85"/>
      <c r="P18" s="85"/>
      <c r="Q18" s="85"/>
    </row>
    <row r="19" spans="1:17" s="454" customFormat="1" ht="15.75">
      <c r="A19" s="659" t="s">
        <v>241</v>
      </c>
      <c r="B19" s="41" t="s">
        <v>581</v>
      </c>
      <c r="C19" s="42" t="s">
        <v>271</v>
      </c>
      <c r="D19" s="43">
        <v>45158</v>
      </c>
      <c r="E19" s="44" t="s">
        <v>6</v>
      </c>
      <c r="F19" s="43">
        <v>45160</v>
      </c>
      <c r="G19" s="498" t="s">
        <v>123</v>
      </c>
      <c r="H19" s="214">
        <f t="shared" ref="H19" si="0">H15+7</f>
        <v>45163</v>
      </c>
      <c r="I19" s="214">
        <f>H19+10</f>
        <v>45173</v>
      </c>
      <c r="J19" s="214"/>
      <c r="K19" s="214"/>
      <c r="L19" s="214"/>
      <c r="M19" s="214"/>
      <c r="N19" s="85"/>
      <c r="O19" s="85"/>
      <c r="P19" s="85"/>
      <c r="Q19" s="85"/>
    </row>
    <row r="20" spans="1:17" s="454" customFormat="1" ht="15.75">
      <c r="A20" s="47" t="s">
        <v>123</v>
      </c>
      <c r="B20" s="48"/>
      <c r="C20" s="49" t="s">
        <v>271</v>
      </c>
      <c r="D20" s="50">
        <v>45159</v>
      </c>
      <c r="E20" s="51" t="s">
        <v>16</v>
      </c>
      <c r="F20" s="50">
        <v>45161</v>
      </c>
      <c r="G20" s="712" t="s">
        <v>680</v>
      </c>
      <c r="H20" s="713">
        <f>H16+7</f>
        <v>45166</v>
      </c>
      <c r="I20" s="713">
        <f>H20+19</f>
        <v>45185</v>
      </c>
      <c r="J20" s="713">
        <f>H20+14</f>
        <v>45180</v>
      </c>
      <c r="K20" s="713">
        <f>H20+15</f>
        <v>45181</v>
      </c>
      <c r="L20" s="713">
        <f>H20+17</f>
        <v>45183</v>
      </c>
      <c r="M20" s="713">
        <f>H20+18</f>
        <v>45184</v>
      </c>
      <c r="N20" s="85"/>
      <c r="O20" s="85"/>
      <c r="P20" s="85"/>
      <c r="Q20" s="85"/>
    </row>
    <row r="21" spans="1:17" s="454" customFormat="1" ht="15.75">
      <c r="A21" s="52" t="s">
        <v>254</v>
      </c>
      <c r="B21" s="53" t="s">
        <v>594</v>
      </c>
      <c r="C21" s="54" t="s">
        <v>271</v>
      </c>
      <c r="D21" s="55">
        <v>45159</v>
      </c>
      <c r="E21" s="56" t="s">
        <v>16</v>
      </c>
      <c r="F21" s="55">
        <v>45161</v>
      </c>
      <c r="G21" s="211"/>
      <c r="H21" s="215"/>
      <c r="I21" s="215"/>
      <c r="J21" s="215"/>
      <c r="K21" s="215"/>
      <c r="L21" s="215"/>
      <c r="M21" s="215"/>
      <c r="N21" s="85"/>
      <c r="O21" s="85"/>
      <c r="P21" s="85"/>
      <c r="Q21" s="85"/>
    </row>
    <row r="22" spans="1:17" s="454" customFormat="1" ht="15.75">
      <c r="A22" s="483"/>
      <c r="B22" s="36"/>
      <c r="C22" s="37"/>
      <c r="D22" s="38"/>
      <c r="E22" s="39"/>
      <c r="F22" s="38"/>
      <c r="G22" s="495" t="s">
        <v>649</v>
      </c>
      <c r="H22" s="213">
        <f t="shared" ref="H22:H23" si="1">H18+7</f>
        <v>45170</v>
      </c>
      <c r="I22" s="213"/>
      <c r="J22" s="213"/>
      <c r="K22" s="213">
        <f>H22+21</f>
        <v>45191</v>
      </c>
      <c r="L22" s="213">
        <f>H22+20</f>
        <v>45190</v>
      </c>
      <c r="M22" s="213">
        <f>H22+17</f>
        <v>45187</v>
      </c>
      <c r="N22" s="85"/>
      <c r="O22" s="85"/>
      <c r="P22" s="85"/>
      <c r="Q22" s="85"/>
    </row>
    <row r="23" spans="1:17" s="454" customFormat="1" ht="15.75">
      <c r="A23" s="659" t="s">
        <v>501</v>
      </c>
      <c r="B23" s="41" t="s">
        <v>582</v>
      </c>
      <c r="C23" s="42" t="s">
        <v>271</v>
      </c>
      <c r="D23" s="43">
        <v>45165</v>
      </c>
      <c r="E23" s="44" t="s">
        <v>6</v>
      </c>
      <c r="F23" s="43">
        <v>45167</v>
      </c>
      <c r="G23" s="498" t="s">
        <v>123</v>
      </c>
      <c r="H23" s="214">
        <f t="shared" si="1"/>
        <v>45170</v>
      </c>
      <c r="I23" s="214">
        <f>H23+10</f>
        <v>45180</v>
      </c>
      <c r="J23" s="214"/>
      <c r="K23" s="214"/>
      <c r="L23" s="214"/>
      <c r="M23" s="214"/>
      <c r="N23" s="85"/>
      <c r="O23" s="85"/>
      <c r="P23" s="85"/>
      <c r="Q23" s="85"/>
    </row>
    <row r="24" spans="1:17" s="454" customFormat="1" ht="15.75">
      <c r="A24" s="47" t="s">
        <v>123</v>
      </c>
      <c r="B24" s="48"/>
      <c r="C24" s="49" t="s">
        <v>271</v>
      </c>
      <c r="D24" s="50">
        <v>45166</v>
      </c>
      <c r="E24" s="51" t="s">
        <v>16</v>
      </c>
      <c r="F24" s="50">
        <v>45168</v>
      </c>
      <c r="G24" s="836" t="s">
        <v>681</v>
      </c>
      <c r="H24" s="713">
        <f>H20+7</f>
        <v>45173</v>
      </c>
      <c r="I24" s="713">
        <f>H24+19</f>
        <v>45192</v>
      </c>
      <c r="J24" s="713">
        <f>H24+14</f>
        <v>45187</v>
      </c>
      <c r="K24" s="713">
        <f>H24+15</f>
        <v>45188</v>
      </c>
      <c r="L24" s="713">
        <f>H24+17</f>
        <v>45190</v>
      </c>
      <c r="M24" s="713">
        <f>H24+18</f>
        <v>45191</v>
      </c>
      <c r="N24" s="85"/>
      <c r="O24" s="85"/>
      <c r="P24" s="85"/>
      <c r="Q24" s="85"/>
    </row>
    <row r="25" spans="1:17" s="454" customFormat="1" ht="15.75">
      <c r="A25" s="52" t="s">
        <v>398</v>
      </c>
      <c r="B25" s="53" t="s">
        <v>595</v>
      </c>
      <c r="C25" s="54" t="s">
        <v>271</v>
      </c>
      <c r="D25" s="55">
        <v>45166</v>
      </c>
      <c r="E25" s="56" t="s">
        <v>16</v>
      </c>
      <c r="F25" s="55">
        <v>45168</v>
      </c>
      <c r="G25" s="211"/>
      <c r="H25" s="215"/>
      <c r="I25" s="215"/>
      <c r="J25" s="215"/>
      <c r="K25" s="215"/>
      <c r="L25" s="215"/>
      <c r="M25" s="215"/>
      <c r="N25" s="85"/>
      <c r="O25" s="85"/>
      <c r="P25" s="85"/>
      <c r="Q25" s="85"/>
    </row>
    <row r="26" spans="1:17" s="454" customFormat="1" ht="15.75">
      <c r="A26" s="661"/>
      <c r="B26" s="36"/>
      <c r="C26" s="37"/>
      <c r="D26" s="38"/>
      <c r="E26" s="39"/>
      <c r="F26" s="38"/>
      <c r="G26" s="495" t="s">
        <v>158</v>
      </c>
      <c r="H26" s="213">
        <f t="shared" ref="H26:H27" si="2">H22+7</f>
        <v>45177</v>
      </c>
      <c r="I26" s="213"/>
      <c r="J26" s="213"/>
      <c r="K26" s="213">
        <f>H26+21</f>
        <v>45198</v>
      </c>
      <c r="L26" s="213">
        <f>H26+20</f>
        <v>45197</v>
      </c>
      <c r="M26" s="213">
        <f>H26+17</f>
        <v>45194</v>
      </c>
      <c r="N26" s="85"/>
      <c r="O26" s="85"/>
      <c r="P26" s="85"/>
      <c r="Q26" s="85"/>
    </row>
    <row r="27" spans="1:17" s="454" customFormat="1" ht="15.75">
      <c r="A27" s="659" t="s">
        <v>241</v>
      </c>
      <c r="B27" s="41" t="s">
        <v>583</v>
      </c>
      <c r="C27" s="42" t="s">
        <v>271</v>
      </c>
      <c r="D27" s="43">
        <v>45172</v>
      </c>
      <c r="E27" s="44" t="s">
        <v>6</v>
      </c>
      <c r="F27" s="43">
        <v>45174</v>
      </c>
      <c r="G27" s="498" t="s">
        <v>123</v>
      </c>
      <c r="H27" s="214">
        <f t="shared" si="2"/>
        <v>45177</v>
      </c>
      <c r="I27" s="214">
        <f>H27+10</f>
        <v>45187</v>
      </c>
      <c r="J27" s="214"/>
      <c r="K27" s="214"/>
      <c r="L27" s="214"/>
      <c r="M27" s="214"/>
      <c r="N27" s="85"/>
      <c r="O27" s="85"/>
      <c r="P27" s="85"/>
      <c r="Q27" s="85"/>
    </row>
    <row r="28" spans="1:17" s="454" customFormat="1" ht="15.75">
      <c r="A28" s="47" t="s">
        <v>123</v>
      </c>
      <c r="B28" s="48"/>
      <c r="C28" s="49" t="s">
        <v>271</v>
      </c>
      <c r="D28" s="50">
        <v>45173</v>
      </c>
      <c r="E28" s="51" t="s">
        <v>16</v>
      </c>
      <c r="F28" s="50">
        <v>45175</v>
      </c>
      <c r="G28" s="836" t="s">
        <v>682</v>
      </c>
      <c r="H28" s="713">
        <f>H24+7</f>
        <v>45180</v>
      </c>
      <c r="I28" s="713">
        <f>H28+19</f>
        <v>45199</v>
      </c>
      <c r="J28" s="713">
        <f>H28+14</f>
        <v>45194</v>
      </c>
      <c r="K28" s="713">
        <f>H28+15</f>
        <v>45195</v>
      </c>
      <c r="L28" s="713">
        <f>H28+17</f>
        <v>45197</v>
      </c>
      <c r="M28" s="713">
        <f>H28+18</f>
        <v>45198</v>
      </c>
      <c r="N28" s="85"/>
      <c r="O28" s="85"/>
      <c r="P28" s="85"/>
      <c r="Q28" s="85"/>
    </row>
    <row r="29" spans="1:17" s="454" customFormat="1" ht="15.75">
      <c r="A29" s="52" t="s">
        <v>254</v>
      </c>
      <c r="B29" s="53" t="s">
        <v>596</v>
      </c>
      <c r="C29" s="54" t="s">
        <v>271</v>
      </c>
      <c r="D29" s="55">
        <v>45173</v>
      </c>
      <c r="E29" s="56" t="s">
        <v>16</v>
      </c>
      <c r="F29" s="55">
        <v>45175</v>
      </c>
      <c r="G29" s="211"/>
      <c r="H29" s="215"/>
      <c r="I29" s="215"/>
      <c r="J29" s="215"/>
      <c r="K29" s="215"/>
      <c r="L29" s="215"/>
      <c r="M29" s="215"/>
      <c r="N29" s="85"/>
      <c r="O29" s="85"/>
      <c r="P29" s="85"/>
      <c r="Q29" s="85"/>
    </row>
    <row r="30" spans="1:17" s="454" customFormat="1" ht="15.75">
      <c r="A30" s="400"/>
      <c r="B30" s="401"/>
      <c r="C30" s="79"/>
      <c r="D30" s="79"/>
      <c r="E30" s="79"/>
      <c r="F30" s="79"/>
      <c r="G30" s="485"/>
      <c r="H30" s="470"/>
      <c r="I30" s="470"/>
      <c r="J30" s="470"/>
      <c r="K30" s="470"/>
      <c r="L30" s="470"/>
      <c r="M30" s="470"/>
      <c r="N30" s="85"/>
      <c r="O30" s="85"/>
      <c r="P30" s="85"/>
      <c r="Q30" s="85"/>
    </row>
    <row r="31" spans="1:17" s="454" customFormat="1" ht="15.75">
      <c r="A31" s="400"/>
      <c r="B31" s="401"/>
      <c r="C31" s="79"/>
      <c r="D31" s="79"/>
      <c r="E31" s="79"/>
      <c r="F31" s="79"/>
      <c r="G31" s="485"/>
      <c r="H31" s="470"/>
      <c r="I31" s="470"/>
      <c r="J31" s="470"/>
      <c r="K31" s="470"/>
      <c r="L31" s="470"/>
      <c r="M31" s="470"/>
      <c r="N31" s="85"/>
      <c r="O31" s="85"/>
      <c r="P31" s="85"/>
      <c r="Q31" s="85"/>
    </row>
    <row r="32" spans="1:17" s="454" customFormat="1">
      <c r="A32" s="5" t="s">
        <v>243</v>
      </c>
      <c r="B32" s="5"/>
      <c r="C32" s="205" t="s">
        <v>87</v>
      </c>
      <c r="D32" s="35"/>
      <c r="E32" s="5"/>
      <c r="F32" s="5"/>
      <c r="G32" s="5"/>
      <c r="H32" s="5"/>
      <c r="I32" s="5"/>
      <c r="J32" s="5"/>
      <c r="K32" s="63"/>
      <c r="L32" s="63"/>
      <c r="M32" s="63"/>
      <c r="N32" s="85"/>
      <c r="O32" s="85"/>
      <c r="P32" s="85"/>
      <c r="Q32" s="85"/>
    </row>
    <row r="33" spans="1:17" s="454" customFormat="1">
      <c r="A33" s="226" t="s">
        <v>255</v>
      </c>
      <c r="B33" s="229"/>
      <c r="C33" s="230"/>
      <c r="D33" s="231"/>
      <c r="E33" s="231"/>
      <c r="F33" s="228"/>
      <c r="G33" s="5"/>
      <c r="H33" s="5"/>
      <c r="I33" s="5"/>
      <c r="J33" s="5"/>
      <c r="K33" s="63"/>
      <c r="L33" s="63"/>
      <c r="M33" s="63"/>
      <c r="N33" s="85"/>
      <c r="O33" s="85"/>
      <c r="P33" s="85"/>
      <c r="Q33" s="85"/>
    </row>
    <row r="34" spans="1:17" s="454" customFormat="1">
      <c r="A34" s="66" t="s">
        <v>244</v>
      </c>
      <c r="B34" s="229"/>
      <c r="C34" s="230"/>
      <c r="D34" s="231"/>
      <c r="E34" s="231"/>
      <c r="F34" s="228"/>
      <c r="G34" s="5"/>
      <c r="H34" s="5"/>
      <c r="I34" s="5"/>
      <c r="J34" s="5"/>
      <c r="K34" s="63"/>
      <c r="L34" s="63"/>
      <c r="M34" s="63"/>
      <c r="N34" s="85"/>
      <c r="O34" s="85"/>
      <c r="P34" s="85"/>
      <c r="Q34" s="85"/>
    </row>
    <row r="35" spans="1:17" s="127" customFormat="1" ht="14.25">
      <c r="A35" s="72" t="s">
        <v>273</v>
      </c>
      <c r="B35" s="229"/>
      <c r="C35" s="230"/>
      <c r="D35" s="231"/>
      <c r="E35" s="231"/>
      <c r="F35" s="228"/>
      <c r="G35" s="5"/>
      <c r="H35" s="5"/>
      <c r="I35" s="5"/>
      <c r="J35" s="5"/>
      <c r="K35" s="63"/>
      <c r="L35" s="63"/>
      <c r="M35" s="63"/>
    </row>
    <row r="36" spans="1:17">
      <c r="A36" s="77" t="s">
        <v>274</v>
      </c>
      <c r="B36" s="229"/>
      <c r="C36" s="230"/>
      <c r="D36" s="231"/>
      <c r="E36" s="231"/>
      <c r="F36" s="228"/>
      <c r="K36" s="63"/>
      <c r="L36" s="63"/>
      <c r="M36" s="63"/>
    </row>
    <row r="37" spans="1:17">
      <c r="A37" s="77"/>
      <c r="B37" s="229"/>
      <c r="C37" s="230"/>
      <c r="D37" s="231"/>
      <c r="E37" s="231"/>
      <c r="F37" s="228"/>
      <c r="K37" s="63"/>
      <c r="L37" s="63"/>
      <c r="M37" s="63"/>
    </row>
    <row r="38" spans="1:17">
      <c r="A38" s="77"/>
      <c r="B38" s="229"/>
      <c r="C38" s="230"/>
      <c r="D38" s="231"/>
      <c r="E38" s="231"/>
      <c r="F38" s="228"/>
      <c r="K38" s="63"/>
      <c r="L38" s="63"/>
      <c r="M38" s="63"/>
    </row>
    <row r="39" spans="1:17">
      <c r="A39" s="77"/>
      <c r="B39" s="229"/>
      <c r="C39" s="230"/>
      <c r="D39" s="231"/>
      <c r="E39" s="231"/>
      <c r="F39" s="228"/>
      <c r="K39" s="63"/>
      <c r="L39" s="63"/>
      <c r="M39" s="63"/>
    </row>
    <row r="40" spans="1:17" ht="30">
      <c r="A40" s="445"/>
      <c r="B40" s="446"/>
      <c r="C40" s="447"/>
      <c r="D40" s="448"/>
      <c r="E40" s="448"/>
      <c r="F40" s="449" t="s">
        <v>449</v>
      </c>
      <c r="G40" s="450"/>
      <c r="H40" s="450"/>
      <c r="I40" s="450"/>
      <c r="J40" s="450"/>
      <c r="K40" s="450"/>
      <c r="L40" s="63"/>
      <c r="M40" s="63"/>
    </row>
    <row r="41" spans="1:17">
      <c r="A41" s="77"/>
      <c r="B41" s="229"/>
      <c r="C41" s="230"/>
      <c r="D41" s="231"/>
      <c r="E41" s="231"/>
      <c r="F41" s="228"/>
      <c r="K41" s="63"/>
      <c r="L41" s="63"/>
      <c r="M41" s="63"/>
    </row>
    <row r="42" spans="1:17">
      <c r="A42" s="77"/>
      <c r="B42" s="229"/>
      <c r="C42" s="230"/>
      <c r="D42" s="231"/>
      <c r="E42" s="231"/>
      <c r="F42" s="228"/>
      <c r="K42" s="63"/>
      <c r="L42" s="63"/>
      <c r="M42" s="63"/>
    </row>
    <row r="43" spans="1:17" ht="16.5">
      <c r="A43" s="1132" t="s">
        <v>287</v>
      </c>
      <c r="B43" s="1133"/>
      <c r="C43" s="1136" t="s">
        <v>2</v>
      </c>
      <c r="D43" s="1137"/>
      <c r="E43" s="1138"/>
      <c r="F43" s="772" t="s">
        <v>74</v>
      </c>
      <c r="G43" s="792" t="s">
        <v>292</v>
      </c>
      <c r="H43" s="793" t="s">
        <v>74</v>
      </c>
      <c r="I43" s="794"/>
      <c r="J43" s="795" t="s">
        <v>74</v>
      </c>
      <c r="K43" s="796"/>
      <c r="L43" s="797"/>
      <c r="M43" s="797"/>
      <c r="N43" s="85"/>
    </row>
    <row r="44" spans="1:17" ht="16.5">
      <c r="A44" s="1134"/>
      <c r="B44" s="1135"/>
      <c r="C44" s="1121" t="s">
        <v>93</v>
      </c>
      <c r="D44" s="1122"/>
      <c r="E44" s="1123"/>
      <c r="F44" s="773" t="s">
        <v>17</v>
      </c>
      <c r="G44" s="798" t="s">
        <v>293</v>
      </c>
      <c r="H44" s="799" t="s">
        <v>17</v>
      </c>
      <c r="I44" s="800" t="s">
        <v>202</v>
      </c>
      <c r="J44" s="800" t="s">
        <v>198</v>
      </c>
      <c r="K44" s="800" t="s">
        <v>199</v>
      </c>
      <c r="L44" s="800" t="s">
        <v>200</v>
      </c>
      <c r="M44" s="800" t="s">
        <v>201</v>
      </c>
      <c r="N44" s="85"/>
    </row>
    <row r="45" spans="1:17" ht="15.75">
      <c r="A45" s="661"/>
      <c r="B45" s="36"/>
      <c r="C45" s="37"/>
      <c r="D45" s="478"/>
      <c r="E45" s="479"/>
      <c r="F45" s="478"/>
      <c r="G45" s="495" t="s">
        <v>158</v>
      </c>
      <c r="H45" s="213">
        <v>45152</v>
      </c>
      <c r="I45" s="213">
        <f>H45+8</f>
        <v>45160</v>
      </c>
      <c r="J45" s="213"/>
      <c r="K45" s="213"/>
      <c r="L45" s="213"/>
      <c r="M45" s="213">
        <f>H45+10</f>
        <v>45162</v>
      </c>
      <c r="N45" s="221" t="s">
        <v>454</v>
      </c>
    </row>
    <row r="46" spans="1:17" ht="15.75">
      <c r="A46" s="659" t="str">
        <f>'CV1'!A10</f>
        <v xml:space="preserve">INTERASIA ADVANCE </v>
      </c>
      <c r="B46" s="41" t="str">
        <f>'CV1'!B10</f>
        <v>N278</v>
      </c>
      <c r="C46" s="42" t="s">
        <v>271</v>
      </c>
      <c r="D46" s="43">
        <f>'CV1'!C10</f>
        <v>45144</v>
      </c>
      <c r="E46" s="44" t="s">
        <v>6</v>
      </c>
      <c r="F46" s="43">
        <f>D46+11</f>
        <v>45155</v>
      </c>
      <c r="G46" s="498" t="s">
        <v>683</v>
      </c>
      <c r="H46" s="214">
        <v>45152</v>
      </c>
      <c r="I46" s="214">
        <f>H46+2</f>
        <v>45154</v>
      </c>
      <c r="J46" s="214"/>
      <c r="K46" s="214"/>
      <c r="L46" s="214"/>
      <c r="M46" s="214">
        <f>H46+3</f>
        <v>45155</v>
      </c>
      <c r="N46" s="426" t="s">
        <v>455</v>
      </c>
    </row>
    <row r="47" spans="1:17" ht="15.75">
      <c r="A47" s="660" t="str">
        <f>'CV2'!A25</f>
        <v>MERATUS JAYAGIRI</v>
      </c>
      <c r="B47" s="48" t="str">
        <f>'CV2'!B25</f>
        <v>023N</v>
      </c>
      <c r="C47" s="49" t="s">
        <v>271</v>
      </c>
      <c r="D47" s="50">
        <f>'CV2'!C25</f>
        <v>45139</v>
      </c>
      <c r="E47" s="51" t="s">
        <v>16</v>
      </c>
      <c r="F47" s="50">
        <f>D47+4</f>
        <v>45143</v>
      </c>
      <c r="G47" s="712" t="s">
        <v>540</v>
      </c>
      <c r="H47" s="713">
        <v>45152</v>
      </c>
      <c r="I47" s="713"/>
      <c r="J47" s="713">
        <f>H47+2</f>
        <v>45154</v>
      </c>
      <c r="K47" s="713">
        <f>H47+3</f>
        <v>45155</v>
      </c>
      <c r="L47" s="713"/>
      <c r="M47" s="713"/>
      <c r="N47" s="714" t="s">
        <v>456</v>
      </c>
    </row>
    <row r="48" spans="1:17" ht="15.75">
      <c r="A48" s="52" t="str">
        <f>CKI!A10</f>
        <v>KMTC DALIAN</v>
      </c>
      <c r="B48" s="53" t="str">
        <f>CKI!B10</f>
        <v>2307N</v>
      </c>
      <c r="C48" s="54" t="s">
        <v>271</v>
      </c>
      <c r="D48" s="55">
        <f>CKI!C10</f>
        <v>45140</v>
      </c>
      <c r="E48" s="56" t="s">
        <v>16</v>
      </c>
      <c r="F48" s="55">
        <f>D48+6</f>
        <v>45146</v>
      </c>
      <c r="G48" s="969" t="s">
        <v>688</v>
      </c>
      <c r="H48" s="215">
        <v>45155</v>
      </c>
      <c r="I48" s="215"/>
      <c r="J48" s="215"/>
      <c r="K48" s="215"/>
      <c r="L48" s="215">
        <f>H48+3</f>
        <v>45158</v>
      </c>
      <c r="M48" s="215"/>
      <c r="N48" s="432" t="s">
        <v>457</v>
      </c>
    </row>
    <row r="49" spans="1:14" ht="15.75">
      <c r="A49" s="661"/>
      <c r="B49" s="36"/>
      <c r="C49" s="37"/>
      <c r="D49" s="38"/>
      <c r="E49" s="39"/>
      <c r="F49" s="38"/>
      <c r="G49" s="495" t="s">
        <v>158</v>
      </c>
      <c r="H49" s="213">
        <f>H45+7</f>
        <v>45159</v>
      </c>
      <c r="I49" s="213">
        <f>H49+8</f>
        <v>45167</v>
      </c>
      <c r="J49" s="213"/>
      <c r="K49" s="213"/>
      <c r="L49" s="213"/>
      <c r="M49" s="213">
        <f>H49+10</f>
        <v>45169</v>
      </c>
      <c r="N49" s="85"/>
    </row>
    <row r="50" spans="1:14" ht="15.75">
      <c r="A50" s="659" t="str">
        <f>'CV1'!A11</f>
        <v>WAN HAI 306</v>
      </c>
      <c r="B50" s="41" t="str">
        <f>'CV1'!B11</f>
        <v>N330</v>
      </c>
      <c r="C50" s="42" t="s">
        <v>271</v>
      </c>
      <c r="D50" s="43">
        <f>D46+7</f>
        <v>45151</v>
      </c>
      <c r="E50" s="44" t="s">
        <v>6</v>
      </c>
      <c r="F50" s="43">
        <f>D50+11</f>
        <v>45162</v>
      </c>
      <c r="G50" s="498" t="s">
        <v>684</v>
      </c>
      <c r="H50" s="214">
        <f>H46+7</f>
        <v>45159</v>
      </c>
      <c r="I50" s="214">
        <f>H50+2</f>
        <v>45161</v>
      </c>
      <c r="J50" s="214"/>
      <c r="K50" s="214"/>
      <c r="L50" s="214"/>
      <c r="M50" s="214">
        <f>H50+3</f>
        <v>45162</v>
      </c>
      <c r="N50" s="85"/>
    </row>
    <row r="51" spans="1:14" ht="15.75">
      <c r="A51" s="47" t="str">
        <f>'CV2'!A26</f>
        <v>AS PAMELA</v>
      </c>
      <c r="B51" s="48" t="str">
        <f>'CV2'!B26</f>
        <v>056N</v>
      </c>
      <c r="C51" s="49" t="s">
        <v>271</v>
      </c>
      <c r="D51" s="50">
        <f>D47+7</f>
        <v>45146</v>
      </c>
      <c r="E51" s="51" t="s">
        <v>16</v>
      </c>
      <c r="F51" s="50">
        <f>D51+4</f>
        <v>45150</v>
      </c>
      <c r="G51" s="712" t="s">
        <v>686</v>
      </c>
      <c r="H51" s="713">
        <f>H47+7</f>
        <v>45159</v>
      </c>
      <c r="I51" s="713"/>
      <c r="J51" s="713">
        <f>H51+2</f>
        <v>45161</v>
      </c>
      <c r="K51" s="713">
        <f>H51+3</f>
        <v>45162</v>
      </c>
      <c r="L51" s="713"/>
      <c r="M51" s="713"/>
      <c r="N51" s="85"/>
    </row>
    <row r="52" spans="1:14" ht="15.75">
      <c r="A52" s="52" t="str">
        <f>CKI!A11</f>
        <v>KMTC INCHEON</v>
      </c>
      <c r="B52" s="53" t="str">
        <f>CKI!B11</f>
        <v>2307N</v>
      </c>
      <c r="C52" s="54" t="s">
        <v>271</v>
      </c>
      <c r="D52" s="55">
        <f>D48+7</f>
        <v>45147</v>
      </c>
      <c r="E52" s="56" t="s">
        <v>16</v>
      </c>
      <c r="F52" s="55">
        <f>D52+6</f>
        <v>45153</v>
      </c>
      <c r="G52" s="211" t="s">
        <v>158</v>
      </c>
      <c r="H52" s="215">
        <f>H48+7</f>
        <v>45162</v>
      </c>
      <c r="I52" s="215"/>
      <c r="J52" s="215"/>
      <c r="K52" s="215"/>
      <c r="L52" s="215">
        <f>H52+3</f>
        <v>45165</v>
      </c>
      <c r="M52" s="215"/>
      <c r="N52" s="85"/>
    </row>
    <row r="53" spans="1:14" ht="15.75">
      <c r="A53" s="661"/>
      <c r="B53" s="36"/>
      <c r="C53" s="37"/>
      <c r="D53" s="38"/>
      <c r="E53" s="39"/>
      <c r="F53" s="38"/>
      <c r="G53" s="495" t="s">
        <v>158</v>
      </c>
      <c r="H53" s="213">
        <f>H49+7</f>
        <v>45166</v>
      </c>
      <c r="I53" s="213">
        <f>H53+8</f>
        <v>45174</v>
      </c>
      <c r="J53" s="213"/>
      <c r="K53" s="213"/>
      <c r="L53" s="213"/>
      <c r="M53" s="213">
        <f>H53+10</f>
        <v>45176</v>
      </c>
      <c r="N53" s="85"/>
    </row>
    <row r="54" spans="1:14" ht="15.75">
      <c r="A54" s="659" t="s">
        <v>450</v>
      </c>
      <c r="B54" s="41"/>
      <c r="C54" s="42" t="s">
        <v>271</v>
      </c>
      <c r="D54" s="43">
        <f>D50+7</f>
        <v>45158</v>
      </c>
      <c r="E54" s="44" t="s">
        <v>6</v>
      </c>
      <c r="F54" s="43">
        <f>D54+11</f>
        <v>45169</v>
      </c>
      <c r="G54" s="498" t="s">
        <v>685</v>
      </c>
      <c r="H54" s="214">
        <f t="shared" ref="H54" si="3">H50+7</f>
        <v>45166</v>
      </c>
      <c r="I54" s="214">
        <f>H54+2</f>
        <v>45168</v>
      </c>
      <c r="J54" s="214"/>
      <c r="K54" s="214"/>
      <c r="L54" s="214"/>
      <c r="M54" s="214">
        <f>H54+3</f>
        <v>45169</v>
      </c>
      <c r="N54" s="85"/>
    </row>
    <row r="55" spans="1:14" ht="15.75">
      <c r="A55" s="47" t="str">
        <f>'CV2'!A27</f>
        <v>ZHONG HANG SHENG</v>
      </c>
      <c r="B55" s="48" t="str">
        <f>'CV2'!B27</f>
        <v>163N</v>
      </c>
      <c r="C55" s="49" t="s">
        <v>271</v>
      </c>
      <c r="D55" s="50">
        <f>D51+7</f>
        <v>45153</v>
      </c>
      <c r="E55" s="51" t="s">
        <v>16</v>
      </c>
      <c r="F55" s="50">
        <f>D55+4</f>
        <v>45157</v>
      </c>
      <c r="G55" s="712" t="s">
        <v>687</v>
      </c>
      <c r="H55" s="713">
        <f>H51+7</f>
        <v>45166</v>
      </c>
      <c r="I55" s="713"/>
      <c r="J55" s="713">
        <f>H55+2</f>
        <v>45168</v>
      </c>
      <c r="K55" s="713">
        <f>H55+3</f>
        <v>45169</v>
      </c>
      <c r="L55" s="713"/>
      <c r="M55" s="713"/>
      <c r="N55" s="85"/>
    </row>
    <row r="56" spans="1:14" ht="15.75">
      <c r="A56" s="52" t="str">
        <f>CKI!A12</f>
        <v>KMTC SHIMIZU</v>
      </c>
      <c r="B56" s="53" t="str">
        <f>CKI!B12</f>
        <v>2308N</v>
      </c>
      <c r="C56" s="54" t="s">
        <v>271</v>
      </c>
      <c r="D56" s="55">
        <f>D52+7</f>
        <v>45154</v>
      </c>
      <c r="E56" s="56" t="s">
        <v>16</v>
      </c>
      <c r="F56" s="55">
        <f>D56+6</f>
        <v>45160</v>
      </c>
      <c r="G56" s="969" t="s">
        <v>689</v>
      </c>
      <c r="H56" s="215">
        <f>H52+7</f>
        <v>45169</v>
      </c>
      <c r="I56" s="215"/>
      <c r="J56" s="215"/>
      <c r="K56" s="215"/>
      <c r="L56" s="215">
        <f>H56+3</f>
        <v>45172</v>
      </c>
      <c r="M56" s="215"/>
      <c r="N56" s="85"/>
    </row>
    <row r="57" spans="1:14" ht="15.75">
      <c r="A57" s="483"/>
      <c r="B57" s="36"/>
      <c r="C57" s="37"/>
      <c r="D57" s="38"/>
      <c r="E57" s="39"/>
      <c r="F57" s="38"/>
      <c r="G57" s="495" t="s">
        <v>158</v>
      </c>
      <c r="H57" s="213">
        <f t="shared" ref="H57:H58" si="4">H53+7</f>
        <v>45173</v>
      </c>
      <c r="I57" s="213">
        <f>H57+8</f>
        <v>45181</v>
      </c>
      <c r="J57" s="213"/>
      <c r="K57" s="213"/>
      <c r="L57" s="213"/>
      <c r="M57" s="213">
        <f>H57+10</f>
        <v>45183</v>
      </c>
      <c r="N57" s="85"/>
    </row>
    <row r="58" spans="1:14" ht="15.75">
      <c r="A58" s="659" t="str">
        <f>'CV1'!A13</f>
        <v xml:space="preserve">INTERASIA ADVANCE </v>
      </c>
      <c r="B58" s="41" t="str">
        <f>'CV1'!B13</f>
        <v>N279</v>
      </c>
      <c r="C58" s="42" t="s">
        <v>271</v>
      </c>
      <c r="D58" s="43">
        <f>D54+7</f>
        <v>45165</v>
      </c>
      <c r="E58" s="44" t="s">
        <v>6</v>
      </c>
      <c r="F58" s="43">
        <f>D58+11</f>
        <v>45176</v>
      </c>
      <c r="G58" s="498" t="s">
        <v>158</v>
      </c>
      <c r="H58" s="214">
        <f t="shared" si="4"/>
        <v>45173</v>
      </c>
      <c r="I58" s="214">
        <f>H58+2</f>
        <v>45175</v>
      </c>
      <c r="J58" s="214"/>
      <c r="K58" s="214"/>
      <c r="L58" s="214"/>
      <c r="M58" s="214">
        <f>H58+3</f>
        <v>45176</v>
      </c>
      <c r="N58" s="85"/>
    </row>
    <row r="59" spans="1:14" ht="15.75">
      <c r="A59" s="47" t="s">
        <v>450</v>
      </c>
      <c r="B59" s="48"/>
      <c r="C59" s="49" t="s">
        <v>271</v>
      </c>
      <c r="D59" s="50">
        <f>D55+7</f>
        <v>45160</v>
      </c>
      <c r="E59" s="51" t="s">
        <v>16</v>
      </c>
      <c r="F59" s="50">
        <f>D59+4</f>
        <v>45164</v>
      </c>
      <c r="G59" s="712" t="s">
        <v>158</v>
      </c>
      <c r="H59" s="713">
        <f>H55+7</f>
        <v>45173</v>
      </c>
      <c r="I59" s="713"/>
      <c r="J59" s="713">
        <f>H59+2</f>
        <v>45175</v>
      </c>
      <c r="K59" s="713">
        <f>H59+3</f>
        <v>45176</v>
      </c>
      <c r="L59" s="713"/>
      <c r="M59" s="713"/>
      <c r="N59" s="85"/>
    </row>
    <row r="60" spans="1:14" ht="15.75">
      <c r="A60" s="52" t="str">
        <f>CKI!A13</f>
        <v>KMTC PENANG</v>
      </c>
      <c r="B60" s="53" t="str">
        <f>CKI!B13</f>
        <v>2307N</v>
      </c>
      <c r="C60" s="54" t="s">
        <v>271</v>
      </c>
      <c r="D60" s="55">
        <f>D56+7</f>
        <v>45161</v>
      </c>
      <c r="E60" s="56" t="s">
        <v>16</v>
      </c>
      <c r="F60" s="55">
        <f>D60+6</f>
        <v>45167</v>
      </c>
      <c r="G60" s="211" t="s">
        <v>158</v>
      </c>
      <c r="H60" s="215">
        <f>H56+7</f>
        <v>45176</v>
      </c>
      <c r="I60" s="215"/>
      <c r="J60" s="215"/>
      <c r="K60" s="215"/>
      <c r="L60" s="215">
        <f>H60+3</f>
        <v>45179</v>
      </c>
      <c r="M60" s="215"/>
      <c r="N60" s="85"/>
    </row>
    <row r="61" spans="1:14" ht="15.75">
      <c r="A61" s="661"/>
      <c r="B61" s="36"/>
      <c r="C61" s="37"/>
      <c r="D61" s="38"/>
      <c r="E61" s="39"/>
      <c r="F61" s="38"/>
      <c r="G61" s="495" t="s">
        <v>158</v>
      </c>
      <c r="H61" s="213">
        <f t="shared" ref="H61:H62" si="5">H57+7</f>
        <v>45180</v>
      </c>
      <c r="I61" s="213">
        <f>H61+8</f>
        <v>45188</v>
      </c>
      <c r="J61" s="213"/>
      <c r="K61" s="213"/>
      <c r="L61" s="213"/>
      <c r="M61" s="213">
        <f>H61+10</f>
        <v>45190</v>
      </c>
      <c r="N61" s="85"/>
    </row>
    <row r="62" spans="1:14" ht="15.75">
      <c r="A62" s="659" t="str">
        <f>'CV1'!A14</f>
        <v>WAN HAI 306</v>
      </c>
      <c r="B62" s="41" t="str">
        <f>'CV1'!B14</f>
        <v>N331</v>
      </c>
      <c r="C62" s="42" t="s">
        <v>271</v>
      </c>
      <c r="D62" s="43">
        <f>D58+7</f>
        <v>45172</v>
      </c>
      <c r="E62" s="44" t="s">
        <v>6</v>
      </c>
      <c r="F62" s="43">
        <f>D62+11</f>
        <v>45183</v>
      </c>
      <c r="G62" s="498" t="s">
        <v>158</v>
      </c>
      <c r="H62" s="214">
        <f t="shared" si="5"/>
        <v>45180</v>
      </c>
      <c r="I62" s="214">
        <f>H62+2</f>
        <v>45182</v>
      </c>
      <c r="J62" s="214"/>
      <c r="K62" s="214"/>
      <c r="L62" s="214"/>
      <c r="M62" s="214">
        <f>H62+3</f>
        <v>45183</v>
      </c>
      <c r="N62" s="85"/>
    </row>
    <row r="63" spans="1:14" ht="15.75">
      <c r="A63" s="47" t="s">
        <v>450</v>
      </c>
      <c r="B63" s="48"/>
      <c r="C63" s="49" t="s">
        <v>271</v>
      </c>
      <c r="D63" s="50">
        <f>D59+7</f>
        <v>45167</v>
      </c>
      <c r="E63" s="51" t="s">
        <v>16</v>
      </c>
      <c r="F63" s="50">
        <f>D63+4</f>
        <v>45171</v>
      </c>
      <c r="G63" s="712" t="s">
        <v>158</v>
      </c>
      <c r="H63" s="713">
        <f>H59+7</f>
        <v>45180</v>
      </c>
      <c r="I63" s="713"/>
      <c r="J63" s="713">
        <f>H63+2</f>
        <v>45182</v>
      </c>
      <c r="K63" s="713">
        <f>H63+3</f>
        <v>45183</v>
      </c>
      <c r="L63" s="713"/>
      <c r="M63" s="713"/>
      <c r="N63" s="85"/>
    </row>
    <row r="64" spans="1:14" ht="15.75">
      <c r="A64" s="52" t="str">
        <f>CKI!A14</f>
        <v>KMTC DALIAN</v>
      </c>
      <c r="B64" s="53" t="str">
        <f>CKI!B14</f>
        <v>2308N</v>
      </c>
      <c r="C64" s="54" t="s">
        <v>271</v>
      </c>
      <c r="D64" s="55">
        <f>D60+7</f>
        <v>45168</v>
      </c>
      <c r="E64" s="56" t="s">
        <v>16</v>
      </c>
      <c r="F64" s="55">
        <f>D64+6</f>
        <v>45174</v>
      </c>
      <c r="G64" s="211" t="s">
        <v>158</v>
      </c>
      <c r="H64" s="215">
        <f>H60+7</f>
        <v>45183</v>
      </c>
      <c r="I64" s="215"/>
      <c r="J64" s="215"/>
      <c r="K64" s="215"/>
      <c r="L64" s="215">
        <f>H64+3</f>
        <v>45186</v>
      </c>
      <c r="M64" s="215"/>
      <c r="N64" s="85"/>
    </row>
    <row r="65" spans="1:13">
      <c r="A65" s="77"/>
      <c r="B65" s="229"/>
      <c r="C65" s="230"/>
      <c r="D65" s="231"/>
      <c r="E65" s="231"/>
      <c r="F65" s="228"/>
      <c r="K65" s="63"/>
      <c r="L65" s="63"/>
      <c r="M65" s="63"/>
    </row>
    <row r="66" spans="1:13">
      <c r="A66" s="5" t="s">
        <v>243</v>
      </c>
      <c r="B66" s="5"/>
      <c r="C66" s="205" t="s">
        <v>87</v>
      </c>
      <c r="D66" s="35"/>
      <c r="K66" s="63"/>
      <c r="L66" s="63"/>
      <c r="M66" s="63"/>
    </row>
    <row r="67" spans="1:13">
      <c r="A67" s="226" t="s">
        <v>255</v>
      </c>
      <c r="B67" s="229"/>
      <c r="C67" s="230"/>
      <c r="D67" s="231"/>
      <c r="E67" s="231"/>
      <c r="F67" s="228"/>
      <c r="K67" s="63"/>
      <c r="L67" s="63"/>
      <c r="M67" s="63"/>
    </row>
    <row r="68" spans="1:13">
      <c r="A68" s="66" t="s">
        <v>451</v>
      </c>
      <c r="B68" s="229"/>
      <c r="C68" s="230"/>
      <c r="D68" s="231"/>
      <c r="E68" s="231"/>
      <c r="F68" s="228"/>
      <c r="K68" s="63"/>
      <c r="L68" s="63"/>
      <c r="M68" s="63"/>
    </row>
    <row r="69" spans="1:13">
      <c r="A69" s="72" t="s">
        <v>453</v>
      </c>
      <c r="B69" s="229"/>
      <c r="C69" s="230"/>
      <c r="D69" s="231"/>
      <c r="E69" s="231"/>
      <c r="F69" s="228"/>
      <c r="K69" s="63"/>
      <c r="L69" s="63"/>
      <c r="M69" s="63"/>
    </row>
    <row r="70" spans="1:13">
      <c r="A70" s="77" t="s">
        <v>452</v>
      </c>
      <c r="B70" s="229"/>
      <c r="C70" s="230"/>
      <c r="D70" s="231"/>
      <c r="E70" s="231"/>
      <c r="F70" s="228"/>
      <c r="K70" s="63"/>
      <c r="L70" s="63"/>
      <c r="M70" s="63"/>
    </row>
    <row r="71" spans="1:13">
      <c r="A71" s="77"/>
      <c r="B71" s="229"/>
      <c r="C71" s="230"/>
      <c r="D71" s="231"/>
      <c r="E71" s="231"/>
      <c r="F71" s="228"/>
      <c r="K71" s="63"/>
      <c r="L71" s="63"/>
      <c r="M71" s="63"/>
    </row>
    <row r="72" spans="1:13">
      <c r="A72" s="77"/>
      <c r="B72" s="229"/>
      <c r="C72" s="230"/>
      <c r="D72" s="231"/>
      <c r="E72" s="231"/>
      <c r="F72" s="228"/>
      <c r="K72" s="63"/>
      <c r="L72" s="63"/>
      <c r="M72" s="63"/>
    </row>
    <row r="73" spans="1:13">
      <c r="A73" s="77"/>
      <c r="B73" s="229"/>
      <c r="C73" s="230"/>
      <c r="D73" s="231"/>
      <c r="E73" s="231"/>
      <c r="F73" s="228"/>
      <c r="K73" s="63"/>
      <c r="L73" s="63"/>
      <c r="M73" s="63"/>
    </row>
    <row r="74" spans="1:13">
      <c r="A74" s="77"/>
      <c r="B74" s="229"/>
      <c r="C74" s="230"/>
      <c r="D74" s="231"/>
      <c r="E74" s="231"/>
      <c r="F74" s="228"/>
      <c r="K74" s="63"/>
      <c r="L74" s="63"/>
      <c r="M74" s="63"/>
    </row>
    <row r="75" spans="1:13">
      <c r="A75" s="77"/>
      <c r="B75" s="229"/>
      <c r="C75" s="230"/>
      <c r="D75" s="231"/>
      <c r="E75" s="231"/>
      <c r="F75" s="228"/>
      <c r="K75" s="63"/>
      <c r="L75" s="63"/>
      <c r="M75" s="63"/>
    </row>
    <row r="76" spans="1:13">
      <c r="A76" s="77"/>
      <c r="B76" s="229"/>
      <c r="C76" s="230"/>
      <c r="D76" s="231"/>
      <c r="E76" s="231"/>
      <c r="F76" s="228"/>
      <c r="K76" s="63"/>
      <c r="L76" s="63"/>
      <c r="M76" s="63"/>
    </row>
    <row r="77" spans="1:13">
      <c r="A77" s="77"/>
      <c r="B77" s="229"/>
      <c r="C77" s="230"/>
      <c r="D77" s="231"/>
      <c r="E77" s="231"/>
      <c r="F77" s="228"/>
      <c r="K77" s="63"/>
      <c r="L77" s="63"/>
      <c r="M77" s="63"/>
    </row>
    <row r="78" spans="1:13">
      <c r="A78" s="77"/>
      <c r="B78" s="229"/>
      <c r="C78" s="230"/>
      <c r="D78" s="231"/>
      <c r="E78" s="231"/>
      <c r="F78" s="228"/>
      <c r="K78" s="63"/>
      <c r="L78" s="63"/>
      <c r="M78" s="63"/>
    </row>
    <row r="79" spans="1:13">
      <c r="A79" s="77"/>
      <c r="B79" s="229"/>
      <c r="C79" s="230"/>
      <c r="D79" s="231"/>
      <c r="E79" s="231"/>
      <c r="F79" s="228"/>
      <c r="K79" s="63"/>
      <c r="L79" s="63"/>
      <c r="M79" s="63"/>
    </row>
    <row r="80" spans="1:13">
      <c r="A80" s="77"/>
      <c r="B80" s="229"/>
      <c r="C80" s="230"/>
      <c r="D80" s="231"/>
      <c r="E80" s="231"/>
      <c r="F80" s="228"/>
      <c r="K80" s="63"/>
      <c r="L80" s="63"/>
      <c r="M80" s="63"/>
    </row>
    <row r="81" spans="1:13">
      <c r="A81" s="77"/>
      <c r="B81" s="229"/>
      <c r="C81" s="230"/>
      <c r="D81" s="231"/>
      <c r="E81" s="231"/>
      <c r="F81" s="228"/>
      <c r="K81" s="63"/>
      <c r="L81" s="63"/>
      <c r="M81" s="63"/>
    </row>
    <row r="82" spans="1:13">
      <c r="A82" s="77"/>
      <c r="B82" s="229"/>
      <c r="C82" s="230"/>
      <c r="D82" s="231"/>
      <c r="E82" s="231"/>
      <c r="F82" s="228"/>
      <c r="K82" s="63"/>
      <c r="L82" s="63"/>
      <c r="M82" s="63"/>
    </row>
    <row r="83" spans="1:13">
      <c r="A83" s="77"/>
      <c r="B83" s="229"/>
      <c r="C83" s="230"/>
      <c r="D83" s="231"/>
      <c r="E83" s="231"/>
      <c r="F83" s="228"/>
      <c r="K83" s="63"/>
      <c r="L83" s="63"/>
      <c r="M83" s="63"/>
    </row>
    <row r="84" spans="1:13">
      <c r="A84" s="77"/>
      <c r="B84" s="229"/>
      <c r="C84" s="230"/>
      <c r="D84" s="231"/>
      <c r="E84" s="231"/>
      <c r="F84" s="228"/>
      <c r="K84" s="63"/>
      <c r="L84" s="63"/>
      <c r="M84" s="63"/>
    </row>
    <row r="85" spans="1:13">
      <c r="A85" s="77"/>
      <c r="B85" s="229"/>
      <c r="C85" s="230"/>
      <c r="D85" s="231"/>
      <c r="E85" s="231"/>
      <c r="F85" s="228"/>
      <c r="K85" s="63"/>
      <c r="L85" s="63"/>
      <c r="M85" s="63"/>
    </row>
    <row r="86" spans="1:13">
      <c r="A86" s="77"/>
      <c r="B86" s="229"/>
      <c r="C86" s="230"/>
      <c r="D86" s="231"/>
      <c r="E86" s="231"/>
      <c r="F86" s="228"/>
      <c r="K86" s="63"/>
      <c r="L86" s="63"/>
      <c r="M86" s="63"/>
    </row>
    <row r="87" spans="1:13">
      <c r="A87" s="77"/>
      <c r="B87" s="229"/>
      <c r="C87" s="230"/>
      <c r="D87" s="231"/>
      <c r="E87" s="231"/>
      <c r="F87" s="228"/>
      <c r="K87" s="63"/>
      <c r="L87" s="63"/>
      <c r="M87" s="63"/>
    </row>
    <row r="88" spans="1:13">
      <c r="A88" s="77"/>
      <c r="B88" s="229"/>
      <c r="C88" s="230"/>
      <c r="D88" s="231"/>
      <c r="E88" s="231"/>
      <c r="F88" s="228"/>
      <c r="K88" s="63"/>
      <c r="L88" s="63"/>
      <c r="M88" s="63"/>
    </row>
    <row r="89" spans="1:13">
      <c r="A89" s="77"/>
      <c r="B89" s="229"/>
      <c r="C89" s="230"/>
      <c r="D89" s="231"/>
      <c r="E89" s="231"/>
      <c r="F89" s="228"/>
      <c r="K89" s="63"/>
      <c r="L89" s="63"/>
      <c r="M89" s="63"/>
    </row>
    <row r="90" spans="1:13">
      <c r="A90" s="77"/>
      <c r="B90" s="229"/>
      <c r="C90" s="230"/>
      <c r="D90" s="231"/>
      <c r="E90" s="231"/>
      <c r="F90" s="228"/>
      <c r="K90" s="63"/>
      <c r="L90" s="63"/>
      <c r="M90" s="63"/>
    </row>
    <row r="91" spans="1:13">
      <c r="A91" s="77"/>
      <c r="B91" s="229"/>
      <c r="C91" s="230"/>
      <c r="D91" s="231"/>
      <c r="E91" s="231"/>
      <c r="F91" s="228"/>
      <c r="K91" s="63"/>
      <c r="L91" s="63"/>
      <c r="M91" s="63"/>
    </row>
    <row r="92" spans="1:13">
      <c r="A92" s="77"/>
      <c r="B92" s="229"/>
      <c r="C92" s="230"/>
      <c r="D92" s="231"/>
      <c r="E92" s="231"/>
      <c r="F92" s="228"/>
      <c r="K92" s="63"/>
      <c r="L92" s="63"/>
      <c r="M92" s="63"/>
    </row>
    <row r="93" spans="1:13">
      <c r="A93" s="77"/>
      <c r="B93" s="229"/>
      <c r="C93" s="230"/>
      <c r="D93" s="231"/>
      <c r="E93" s="231"/>
      <c r="F93" s="228"/>
      <c r="K93" s="63"/>
      <c r="L93" s="63"/>
      <c r="M93" s="63"/>
    </row>
    <row r="94" spans="1:13">
      <c r="A94" s="77"/>
      <c r="B94" s="229"/>
      <c r="C94" s="230"/>
      <c r="D94" s="231"/>
      <c r="E94" s="231"/>
      <c r="F94" s="228"/>
      <c r="K94" s="63"/>
      <c r="L94" s="63"/>
      <c r="M94" s="63"/>
    </row>
    <row r="95" spans="1:13">
      <c r="A95" s="77"/>
      <c r="B95" s="229"/>
      <c r="C95" s="230"/>
      <c r="D95" s="231"/>
      <c r="E95" s="231"/>
      <c r="F95" s="228"/>
      <c r="K95" s="63"/>
      <c r="L95" s="63"/>
      <c r="M95" s="63"/>
    </row>
    <row r="96" spans="1:13">
      <c r="A96" s="77"/>
      <c r="B96" s="229"/>
      <c r="C96" s="230"/>
      <c r="D96" s="231"/>
      <c r="E96" s="231"/>
      <c r="F96" s="228"/>
      <c r="K96" s="63"/>
      <c r="L96" s="63"/>
      <c r="M96" s="63"/>
    </row>
    <row r="97" spans="1:13">
      <c r="A97" s="77"/>
      <c r="B97" s="229"/>
      <c r="C97" s="230"/>
      <c r="D97" s="231"/>
      <c r="E97" s="231"/>
      <c r="F97" s="228"/>
      <c r="K97" s="63"/>
      <c r="L97" s="63"/>
      <c r="M97" s="63"/>
    </row>
    <row r="98" spans="1:13">
      <c r="A98" s="77"/>
      <c r="B98" s="229"/>
      <c r="C98" s="230"/>
      <c r="D98" s="231"/>
      <c r="E98" s="231"/>
      <c r="F98" s="228"/>
      <c r="K98" s="63"/>
      <c r="L98" s="63"/>
      <c r="M98" s="63"/>
    </row>
    <row r="99" spans="1:13">
      <c r="A99" s="77"/>
      <c r="B99" s="229"/>
      <c r="C99" s="230"/>
      <c r="D99" s="231"/>
      <c r="E99" s="231"/>
      <c r="F99" s="228"/>
      <c r="K99" s="63"/>
      <c r="L99" s="63"/>
      <c r="M99" s="63"/>
    </row>
    <row r="100" spans="1:13">
      <c r="A100" s="77"/>
      <c r="B100" s="229"/>
      <c r="C100" s="230"/>
      <c r="D100" s="231"/>
      <c r="E100" s="231"/>
      <c r="F100" s="228"/>
      <c r="K100" s="63"/>
      <c r="L100" s="63"/>
      <c r="M100" s="63"/>
    </row>
    <row r="101" spans="1:13">
      <c r="A101" s="77"/>
      <c r="B101" s="229"/>
      <c r="C101" s="230"/>
      <c r="D101" s="231"/>
      <c r="E101" s="231"/>
      <c r="F101" s="228"/>
      <c r="K101" s="63"/>
      <c r="L101" s="63"/>
      <c r="M101" s="63"/>
    </row>
    <row r="102" spans="1:13">
      <c r="A102" s="77"/>
      <c r="B102" s="229"/>
      <c r="C102" s="230"/>
      <c r="D102" s="231"/>
      <c r="E102" s="231"/>
      <c r="F102" s="228"/>
      <c r="K102" s="63"/>
      <c r="L102" s="63"/>
      <c r="M102" s="63"/>
    </row>
    <row r="103" spans="1:13">
      <c r="A103" s="77"/>
      <c r="B103" s="229"/>
      <c r="C103" s="230"/>
      <c r="D103" s="231"/>
      <c r="E103" s="231"/>
      <c r="F103" s="228"/>
      <c r="K103" s="63"/>
      <c r="L103" s="63"/>
      <c r="M103" s="63"/>
    </row>
    <row r="104" spans="1:13">
      <c r="A104" s="77"/>
      <c r="B104" s="229"/>
      <c r="C104" s="230"/>
      <c r="D104" s="231"/>
      <c r="E104" s="231"/>
      <c r="F104" s="228"/>
      <c r="K104" s="63"/>
      <c r="L104" s="63"/>
      <c r="M104" s="63"/>
    </row>
    <row r="105" spans="1:13">
      <c r="A105" s="77"/>
      <c r="B105" s="229"/>
      <c r="C105" s="230"/>
      <c r="D105" s="231"/>
      <c r="E105" s="231"/>
      <c r="F105" s="228"/>
      <c r="K105" s="63"/>
      <c r="L105" s="63"/>
      <c r="M105" s="63"/>
    </row>
    <row r="106" spans="1:13">
      <c r="A106" s="77"/>
      <c r="B106" s="229"/>
      <c r="C106" s="230"/>
      <c r="D106" s="231"/>
      <c r="E106" s="231"/>
      <c r="F106" s="228"/>
      <c r="K106" s="63"/>
      <c r="L106" s="63"/>
      <c r="M106" s="63"/>
    </row>
    <row r="107" spans="1:13">
      <c r="A107" s="77"/>
      <c r="B107" s="229"/>
      <c r="C107" s="230"/>
      <c r="D107" s="231"/>
      <c r="E107" s="231"/>
      <c r="F107" s="228"/>
      <c r="K107" s="63"/>
      <c r="L107" s="63"/>
      <c r="M107" s="63"/>
    </row>
    <row r="108" spans="1:13">
      <c r="A108" s="77"/>
      <c r="B108" s="229"/>
      <c r="C108" s="230"/>
      <c r="D108" s="231"/>
      <c r="E108" s="231"/>
      <c r="F108" s="228"/>
      <c r="K108" s="63"/>
      <c r="L108" s="63"/>
      <c r="M108" s="63"/>
    </row>
    <row r="109" spans="1:13">
      <c r="A109" s="77"/>
      <c r="B109" s="229"/>
      <c r="C109" s="230"/>
      <c r="D109" s="231"/>
      <c r="E109" s="231"/>
      <c r="F109" s="228"/>
      <c r="K109" s="63"/>
      <c r="L109" s="63"/>
      <c r="M109" s="63"/>
    </row>
    <row r="110" spans="1:13">
      <c r="A110" s="77"/>
      <c r="B110" s="229"/>
      <c r="C110" s="230"/>
      <c r="D110" s="231"/>
      <c r="E110" s="231"/>
      <c r="F110" s="228"/>
      <c r="K110" s="63"/>
      <c r="L110" s="63"/>
      <c r="M110" s="63"/>
    </row>
    <row r="111" spans="1:13">
      <c r="A111" s="77"/>
      <c r="B111" s="229"/>
      <c r="C111" s="230"/>
      <c r="D111" s="231"/>
      <c r="E111" s="231"/>
      <c r="F111" s="228"/>
      <c r="K111" s="63"/>
      <c r="L111" s="63"/>
      <c r="M111" s="63"/>
    </row>
    <row r="112" spans="1:13">
      <c r="A112" s="77"/>
      <c r="B112" s="229"/>
      <c r="C112" s="230"/>
      <c r="D112" s="231"/>
      <c r="E112" s="231"/>
      <c r="F112" s="228"/>
      <c r="K112" s="63"/>
      <c r="L112" s="63"/>
      <c r="M112" s="63"/>
    </row>
    <row r="113" spans="1:13">
      <c r="A113" s="77"/>
      <c r="B113" s="229"/>
      <c r="C113" s="230"/>
      <c r="D113" s="231"/>
      <c r="E113" s="231"/>
      <c r="F113" s="228"/>
      <c r="K113" s="63"/>
      <c r="L113" s="63"/>
      <c r="M113" s="63"/>
    </row>
    <row r="114" spans="1:13">
      <c r="A114" s="77"/>
      <c r="B114" s="229"/>
      <c r="C114" s="230"/>
      <c r="D114" s="231"/>
      <c r="E114" s="231"/>
      <c r="F114" s="228"/>
      <c r="K114" s="63"/>
      <c r="L114" s="63"/>
      <c r="M114" s="63"/>
    </row>
    <row r="115" spans="1:13">
      <c r="A115" s="77"/>
      <c r="B115" s="229"/>
      <c r="C115" s="230"/>
      <c r="D115" s="231"/>
      <c r="E115" s="231"/>
      <c r="F115" s="228"/>
      <c r="K115" s="63"/>
      <c r="L115" s="63"/>
      <c r="M115" s="63"/>
    </row>
    <row r="116" spans="1:13">
      <c r="A116" s="77"/>
      <c r="B116" s="229"/>
      <c r="C116" s="230"/>
      <c r="D116" s="231"/>
      <c r="E116" s="231"/>
      <c r="F116" s="228"/>
      <c r="K116" s="63"/>
      <c r="L116" s="63"/>
      <c r="M116" s="63"/>
    </row>
    <row r="117" spans="1:13">
      <c r="A117" s="77"/>
      <c r="B117" s="229"/>
      <c r="C117" s="230"/>
      <c r="D117" s="231"/>
      <c r="E117" s="231"/>
      <c r="F117" s="228"/>
      <c r="K117" s="63"/>
      <c r="L117" s="63"/>
      <c r="M117" s="63"/>
    </row>
    <row r="118" spans="1:13">
      <c r="A118" s="77"/>
      <c r="B118" s="229"/>
      <c r="C118" s="230"/>
      <c r="D118" s="231"/>
      <c r="E118" s="231"/>
      <c r="F118" s="228"/>
      <c r="K118" s="63"/>
      <c r="L118" s="63"/>
      <c r="M118" s="63"/>
    </row>
    <row r="119" spans="1:13">
      <c r="A119" s="77"/>
      <c r="B119" s="229"/>
      <c r="C119" s="230"/>
      <c r="D119" s="231"/>
      <c r="E119" s="231"/>
      <c r="F119" s="228"/>
      <c r="K119" s="63"/>
      <c r="L119" s="63"/>
      <c r="M119" s="63"/>
    </row>
    <row r="120" spans="1:13">
      <c r="A120" s="77"/>
      <c r="B120" s="229"/>
      <c r="C120" s="230"/>
      <c r="D120" s="231"/>
      <c r="E120" s="231"/>
      <c r="F120" s="228"/>
      <c r="K120" s="63"/>
      <c r="L120" s="63"/>
      <c r="M120" s="63"/>
    </row>
    <row r="121" spans="1:13">
      <c r="A121" s="77"/>
      <c r="B121" s="229"/>
      <c r="C121" s="230"/>
      <c r="D121" s="231"/>
      <c r="E121" s="231"/>
      <c r="F121" s="228"/>
      <c r="K121" s="63"/>
      <c r="L121" s="63"/>
      <c r="M121" s="63"/>
    </row>
    <row r="122" spans="1:13">
      <c r="A122" s="77"/>
      <c r="B122" s="229"/>
      <c r="C122" s="230"/>
      <c r="D122" s="231"/>
      <c r="E122" s="231"/>
      <c r="F122" s="228"/>
      <c r="K122" s="63"/>
      <c r="L122" s="63"/>
      <c r="M122" s="63"/>
    </row>
    <row r="123" spans="1:13">
      <c r="A123" s="77"/>
      <c r="B123" s="229"/>
      <c r="C123" s="230"/>
      <c r="D123" s="231"/>
      <c r="E123" s="231"/>
      <c r="F123" s="228"/>
      <c r="K123" s="63"/>
      <c r="L123" s="63"/>
      <c r="M123" s="63"/>
    </row>
    <row r="124" spans="1:13">
      <c r="A124" s="77"/>
      <c r="B124" s="229"/>
      <c r="C124" s="230"/>
      <c r="D124" s="231"/>
      <c r="E124" s="231"/>
      <c r="F124" s="228"/>
      <c r="K124" s="63"/>
      <c r="L124" s="63"/>
      <c r="M124" s="63"/>
    </row>
    <row r="125" spans="1:13">
      <c r="A125" s="77"/>
      <c r="B125" s="229"/>
      <c r="C125" s="230"/>
      <c r="D125" s="231"/>
      <c r="E125" s="231"/>
      <c r="F125" s="228"/>
      <c r="K125" s="63"/>
      <c r="L125" s="63"/>
      <c r="M125" s="63"/>
    </row>
    <row r="126" spans="1:13">
      <c r="A126" s="77"/>
      <c r="B126" s="229"/>
      <c r="C126" s="230"/>
      <c r="D126" s="231"/>
      <c r="E126" s="231"/>
      <c r="F126" s="228"/>
      <c r="K126" s="63"/>
      <c r="L126" s="63"/>
      <c r="M126" s="63"/>
    </row>
    <row r="127" spans="1:13">
      <c r="A127" s="77"/>
      <c r="B127" s="229"/>
      <c r="C127" s="230"/>
      <c r="D127" s="231"/>
      <c r="E127" s="231"/>
      <c r="F127" s="228"/>
      <c r="K127" s="63"/>
      <c r="L127" s="63"/>
      <c r="M127" s="63"/>
    </row>
    <row r="128" spans="1:13">
      <c r="A128" s="77"/>
      <c r="B128" s="229"/>
      <c r="C128" s="230"/>
      <c r="D128" s="231"/>
      <c r="E128" s="231"/>
      <c r="F128" s="228"/>
      <c r="K128" s="63"/>
      <c r="L128" s="63"/>
      <c r="M128" s="63"/>
    </row>
    <row r="129" spans="1:13">
      <c r="A129" s="77"/>
      <c r="B129" s="229"/>
      <c r="C129" s="230"/>
      <c r="D129" s="231"/>
      <c r="E129" s="231"/>
      <c r="F129" s="228"/>
      <c r="K129" s="63"/>
      <c r="L129" s="63"/>
      <c r="M129" s="63"/>
    </row>
    <row r="130" spans="1:13">
      <c r="A130" s="77"/>
      <c r="B130" s="229"/>
      <c r="C130" s="230"/>
      <c r="D130" s="231"/>
      <c r="E130" s="231"/>
      <c r="F130" s="228"/>
      <c r="K130" s="63"/>
      <c r="L130" s="63"/>
      <c r="M130" s="63"/>
    </row>
    <row r="131" spans="1:13">
      <c r="A131" s="77"/>
      <c r="B131" s="229"/>
      <c r="C131" s="230"/>
      <c r="D131" s="231"/>
      <c r="E131" s="231"/>
      <c r="F131" s="228"/>
      <c r="K131" s="63"/>
      <c r="L131" s="63"/>
      <c r="M131" s="63"/>
    </row>
    <row r="132" spans="1:13">
      <c r="A132" s="77"/>
      <c r="B132" s="229"/>
      <c r="C132" s="230"/>
      <c r="D132" s="231"/>
      <c r="E132" s="231"/>
      <c r="F132" s="228"/>
      <c r="K132" s="63"/>
      <c r="L132" s="63"/>
      <c r="M132" s="63"/>
    </row>
    <row r="133" spans="1:13">
      <c r="A133" s="77"/>
      <c r="B133" s="229"/>
      <c r="C133" s="230"/>
      <c r="D133" s="231"/>
      <c r="E133" s="231"/>
      <c r="F133" s="228"/>
      <c r="K133" s="63"/>
      <c r="L133" s="63"/>
      <c r="M133" s="63"/>
    </row>
    <row r="134" spans="1:13">
      <c r="A134" s="77"/>
      <c r="B134" s="229"/>
      <c r="C134" s="230"/>
      <c r="D134" s="231"/>
      <c r="E134" s="231"/>
      <c r="F134" s="228"/>
      <c r="K134" s="63"/>
      <c r="L134" s="63"/>
      <c r="M134" s="63"/>
    </row>
    <row r="135" spans="1:13">
      <c r="A135" s="77"/>
      <c r="B135" s="229"/>
      <c r="C135" s="230"/>
      <c r="D135" s="231"/>
      <c r="E135" s="231"/>
      <c r="F135" s="228"/>
      <c r="K135" s="63"/>
      <c r="L135" s="63"/>
      <c r="M135" s="63"/>
    </row>
    <row r="136" spans="1:13">
      <c r="A136" s="77"/>
      <c r="B136" s="229"/>
      <c r="C136" s="230"/>
      <c r="D136" s="231"/>
      <c r="E136" s="231"/>
      <c r="F136" s="228"/>
      <c r="K136" s="63"/>
      <c r="L136" s="63"/>
      <c r="M136" s="63"/>
    </row>
    <row r="137" spans="1:13">
      <c r="A137" s="77"/>
      <c r="B137" s="229"/>
      <c r="C137" s="230"/>
      <c r="D137" s="231"/>
      <c r="E137" s="231"/>
      <c r="F137" s="228"/>
      <c r="K137" s="63"/>
      <c r="L137" s="63"/>
      <c r="M137" s="63"/>
    </row>
    <row r="138" spans="1:13">
      <c r="A138" s="77"/>
      <c r="B138" s="229"/>
      <c r="C138" s="230"/>
      <c r="D138" s="231"/>
      <c r="E138" s="231"/>
      <c r="F138" s="228"/>
      <c r="K138" s="63"/>
      <c r="L138" s="63"/>
      <c r="M138" s="63"/>
    </row>
    <row r="139" spans="1:13">
      <c r="A139" s="77"/>
      <c r="B139" s="229"/>
      <c r="C139" s="230"/>
      <c r="D139" s="231"/>
      <c r="E139" s="231"/>
      <c r="F139" s="228"/>
      <c r="K139" s="63"/>
      <c r="L139" s="63"/>
      <c r="M139" s="63"/>
    </row>
    <row r="140" spans="1:13">
      <c r="A140" s="77"/>
      <c r="B140" s="229"/>
      <c r="C140" s="230"/>
      <c r="D140" s="231"/>
      <c r="E140" s="231"/>
      <c r="F140" s="228"/>
      <c r="K140" s="63"/>
      <c r="L140" s="63"/>
      <c r="M140" s="63"/>
    </row>
    <row r="141" spans="1:13">
      <c r="A141" s="77"/>
      <c r="B141" s="229"/>
      <c r="C141" s="230"/>
      <c r="D141" s="231"/>
      <c r="E141" s="231"/>
      <c r="F141" s="228"/>
      <c r="K141" s="63"/>
      <c r="L141" s="63"/>
      <c r="M141" s="63"/>
    </row>
    <row r="142" spans="1:13">
      <c r="A142" s="77"/>
      <c r="B142" s="229"/>
      <c r="C142" s="230"/>
      <c r="D142" s="231"/>
      <c r="E142" s="231"/>
      <c r="F142" s="228"/>
      <c r="K142" s="63"/>
      <c r="L142" s="63"/>
      <c r="M142" s="63"/>
    </row>
    <row r="143" spans="1:13">
      <c r="A143" s="77"/>
      <c r="B143" s="229"/>
      <c r="C143" s="230"/>
      <c r="D143" s="231"/>
      <c r="E143" s="231"/>
      <c r="F143" s="228"/>
      <c r="K143" s="63"/>
      <c r="L143" s="63"/>
      <c r="M143" s="63"/>
    </row>
    <row r="144" spans="1:13">
      <c r="A144" s="77"/>
      <c r="B144" s="229"/>
      <c r="C144" s="230"/>
      <c r="D144" s="231"/>
      <c r="E144" s="231"/>
      <c r="F144" s="228"/>
      <c r="K144" s="63"/>
      <c r="L144" s="63"/>
      <c r="M144" s="63"/>
    </row>
    <row r="145" spans="1:13">
      <c r="A145" s="77"/>
      <c r="B145" s="229"/>
      <c r="C145" s="230"/>
      <c r="D145" s="231"/>
      <c r="E145" s="231"/>
      <c r="F145" s="228"/>
      <c r="K145" s="63"/>
      <c r="L145" s="63"/>
      <c r="M145" s="63"/>
    </row>
    <row r="146" spans="1:13">
      <c r="A146" s="77"/>
      <c r="B146" s="229"/>
      <c r="C146" s="230"/>
      <c r="D146" s="231"/>
      <c r="E146" s="231"/>
      <c r="F146" s="228"/>
      <c r="K146" s="63"/>
      <c r="L146" s="63"/>
      <c r="M146" s="63"/>
    </row>
    <row r="147" spans="1:13">
      <c r="A147" s="77"/>
      <c r="B147" s="229"/>
      <c r="C147" s="230"/>
      <c r="D147" s="231"/>
      <c r="E147" s="231"/>
      <c r="F147" s="228"/>
      <c r="K147" s="63"/>
      <c r="L147" s="63"/>
      <c r="M147" s="63"/>
    </row>
    <row r="148" spans="1:13">
      <c r="A148" s="77"/>
      <c r="B148" s="229"/>
      <c r="C148" s="230"/>
      <c r="D148" s="231"/>
      <c r="E148" s="231"/>
      <c r="F148" s="228"/>
      <c r="K148" s="63"/>
      <c r="L148" s="63"/>
      <c r="M148" s="63"/>
    </row>
    <row r="149" spans="1:13">
      <c r="A149" s="77"/>
      <c r="B149" s="229"/>
      <c r="C149" s="230"/>
      <c r="D149" s="231"/>
      <c r="E149" s="231"/>
      <c r="F149" s="228"/>
      <c r="K149" s="63"/>
      <c r="L149" s="63"/>
      <c r="M149" s="63"/>
    </row>
    <row r="150" spans="1:13">
      <c r="A150" s="77"/>
      <c r="B150" s="229"/>
      <c r="C150" s="230"/>
      <c r="D150" s="231"/>
      <c r="E150" s="231"/>
      <c r="F150" s="228"/>
      <c r="K150" s="63"/>
      <c r="L150" s="63"/>
      <c r="M150" s="63"/>
    </row>
    <row r="151" spans="1:13">
      <c r="A151" s="77"/>
      <c r="B151" s="229"/>
      <c r="C151" s="230"/>
      <c r="D151" s="231"/>
      <c r="E151" s="231"/>
      <c r="F151" s="228"/>
      <c r="K151" s="63"/>
      <c r="L151" s="63"/>
      <c r="M151" s="63"/>
    </row>
    <row r="152" spans="1:13">
      <c r="A152" s="77"/>
      <c r="B152" s="229"/>
      <c r="C152" s="230"/>
      <c r="D152" s="231"/>
      <c r="E152" s="231"/>
      <c r="F152" s="228"/>
      <c r="K152" s="63"/>
      <c r="L152" s="63"/>
      <c r="M152" s="63"/>
    </row>
    <row r="153" spans="1:13">
      <c r="A153" s="77"/>
      <c r="B153" s="229"/>
      <c r="C153" s="230"/>
      <c r="D153" s="231"/>
      <c r="E153" s="231"/>
      <c r="F153" s="228"/>
      <c r="K153" s="63"/>
      <c r="L153" s="63"/>
      <c r="M153" s="63"/>
    </row>
    <row r="154" spans="1:13">
      <c r="A154" s="77"/>
      <c r="B154" s="229"/>
      <c r="C154" s="230"/>
      <c r="D154" s="231"/>
      <c r="E154" s="231"/>
      <c r="F154" s="228"/>
      <c r="K154" s="63"/>
      <c r="L154" s="63"/>
      <c r="M154" s="63"/>
    </row>
    <row r="155" spans="1:13">
      <c r="A155" s="77"/>
      <c r="B155" s="229"/>
      <c r="C155" s="230"/>
      <c r="D155" s="231"/>
      <c r="E155" s="231"/>
      <c r="F155" s="228"/>
      <c r="K155" s="63"/>
      <c r="L155" s="63"/>
      <c r="M155" s="63"/>
    </row>
    <row r="156" spans="1:13">
      <c r="A156" s="77"/>
      <c r="B156" s="229"/>
      <c r="C156" s="230"/>
      <c r="D156" s="231"/>
      <c r="E156" s="231"/>
      <c r="F156" s="228"/>
      <c r="K156" s="63"/>
      <c r="L156" s="63"/>
      <c r="M156" s="63"/>
    </row>
    <row r="157" spans="1:13">
      <c r="A157" s="77"/>
      <c r="B157" s="229"/>
      <c r="C157" s="230"/>
      <c r="D157" s="231"/>
      <c r="E157" s="231"/>
      <c r="F157" s="228"/>
      <c r="K157" s="63"/>
      <c r="L157" s="63"/>
      <c r="M157" s="63"/>
    </row>
    <row r="158" spans="1:13">
      <c r="A158" s="77"/>
      <c r="B158" s="229"/>
      <c r="C158" s="230"/>
      <c r="D158" s="231"/>
      <c r="E158" s="231"/>
      <c r="F158" s="228"/>
      <c r="K158" s="63"/>
      <c r="L158" s="63"/>
      <c r="M158" s="63"/>
    </row>
    <row r="159" spans="1:13">
      <c r="A159" s="77"/>
      <c r="B159" s="229"/>
      <c r="C159" s="230"/>
      <c r="D159" s="231"/>
      <c r="E159" s="231"/>
      <c r="F159" s="228"/>
      <c r="K159" s="63"/>
      <c r="L159" s="63"/>
      <c r="M159" s="63"/>
    </row>
    <row r="160" spans="1:13">
      <c r="A160" s="77"/>
      <c r="B160" s="229"/>
      <c r="C160" s="230"/>
      <c r="D160" s="231"/>
      <c r="E160" s="231"/>
      <c r="F160" s="228"/>
      <c r="K160" s="63"/>
      <c r="L160" s="63"/>
      <c r="M160" s="63"/>
    </row>
    <row r="161" spans="1:13">
      <c r="A161" s="77"/>
      <c r="B161" s="229"/>
      <c r="C161" s="230"/>
      <c r="D161" s="231"/>
      <c r="E161" s="231"/>
      <c r="F161" s="228"/>
      <c r="K161" s="63"/>
      <c r="L161" s="63"/>
      <c r="M161" s="63"/>
    </row>
    <row r="162" spans="1:13">
      <c r="A162" s="77"/>
      <c r="B162" s="229"/>
      <c r="C162" s="230"/>
      <c r="D162" s="231"/>
      <c r="E162" s="231"/>
      <c r="F162" s="228"/>
      <c r="K162" s="63"/>
      <c r="L162" s="63"/>
      <c r="M162" s="63"/>
    </row>
    <row r="163" spans="1:13">
      <c r="A163" s="77"/>
      <c r="B163" s="229"/>
      <c r="C163" s="230"/>
      <c r="D163" s="231"/>
      <c r="E163" s="231"/>
      <c r="F163" s="228"/>
      <c r="K163" s="63"/>
      <c r="L163" s="63"/>
      <c r="M163" s="63"/>
    </row>
    <row r="164" spans="1:13">
      <c r="A164" s="77"/>
      <c r="B164" s="229"/>
      <c r="C164" s="230"/>
      <c r="D164" s="231"/>
      <c r="E164" s="231"/>
      <c r="F164" s="228"/>
      <c r="K164" s="63"/>
      <c r="L164" s="63"/>
      <c r="M164" s="63"/>
    </row>
    <row r="165" spans="1:13">
      <c r="A165" s="77"/>
      <c r="B165" s="229"/>
      <c r="C165" s="230"/>
      <c r="D165" s="231"/>
      <c r="E165" s="231"/>
      <c r="F165" s="228"/>
      <c r="K165" s="63"/>
      <c r="L165" s="63"/>
      <c r="M165" s="63"/>
    </row>
    <row r="166" spans="1:13">
      <c r="A166" s="77"/>
      <c r="B166" s="229"/>
      <c r="C166" s="230"/>
      <c r="D166" s="231"/>
      <c r="E166" s="231"/>
      <c r="F166" s="228"/>
      <c r="K166" s="63"/>
      <c r="L166" s="63"/>
      <c r="M166" s="63"/>
    </row>
    <row r="167" spans="1:13">
      <c r="A167" s="77"/>
      <c r="B167" s="229"/>
      <c r="C167" s="230"/>
      <c r="D167" s="231"/>
      <c r="E167" s="231"/>
      <c r="F167" s="228"/>
      <c r="K167" s="63"/>
      <c r="L167" s="63"/>
      <c r="M167" s="63"/>
    </row>
    <row r="168" spans="1:13">
      <c r="A168" s="77"/>
      <c r="B168" s="229"/>
      <c r="C168" s="230"/>
      <c r="D168" s="231"/>
      <c r="E168" s="231"/>
      <c r="F168" s="228"/>
      <c r="K168" s="63"/>
      <c r="L168" s="63"/>
      <c r="M168" s="63"/>
    </row>
    <row r="169" spans="1:13">
      <c r="A169" s="77"/>
      <c r="B169" s="229"/>
      <c r="C169" s="230"/>
      <c r="D169" s="231"/>
      <c r="E169" s="231"/>
      <c r="F169" s="228"/>
      <c r="K169" s="63"/>
      <c r="L169" s="63"/>
      <c r="M169" s="63"/>
    </row>
    <row r="170" spans="1:13">
      <c r="A170" s="77"/>
      <c r="B170" s="229"/>
      <c r="C170" s="230"/>
      <c r="D170" s="231"/>
      <c r="E170" s="231"/>
      <c r="F170" s="228"/>
      <c r="K170" s="63"/>
      <c r="L170" s="63"/>
      <c r="M170" s="63"/>
    </row>
    <row r="171" spans="1:13">
      <c r="A171" s="77"/>
      <c r="B171" s="229"/>
      <c r="C171" s="230"/>
      <c r="D171" s="231"/>
      <c r="E171" s="231"/>
      <c r="F171" s="228"/>
      <c r="K171" s="63"/>
      <c r="L171" s="63"/>
      <c r="M171" s="63"/>
    </row>
    <row r="172" spans="1:13">
      <c r="A172" s="77"/>
      <c r="B172" s="229"/>
      <c r="C172" s="230"/>
      <c r="D172" s="231"/>
      <c r="E172" s="231"/>
      <c r="F172" s="228"/>
      <c r="K172" s="63"/>
      <c r="L172" s="63"/>
      <c r="M172" s="63"/>
    </row>
    <row r="173" spans="1:13">
      <c r="A173" s="77"/>
      <c r="B173" s="229"/>
      <c r="C173" s="230"/>
      <c r="D173" s="231"/>
      <c r="E173" s="231"/>
      <c r="F173" s="228"/>
      <c r="K173" s="63"/>
      <c r="L173" s="63"/>
      <c r="M173" s="63"/>
    </row>
    <row r="174" spans="1:13">
      <c r="A174" s="77"/>
      <c r="B174" s="229"/>
      <c r="C174" s="230"/>
      <c r="D174" s="231"/>
      <c r="E174" s="231"/>
      <c r="F174" s="228"/>
      <c r="K174" s="63"/>
      <c r="L174" s="63"/>
      <c r="M174" s="63"/>
    </row>
    <row r="175" spans="1:13">
      <c r="A175" s="77"/>
      <c r="B175" s="229"/>
      <c r="C175" s="230"/>
      <c r="D175" s="231"/>
      <c r="E175" s="231"/>
      <c r="F175" s="228"/>
      <c r="K175" s="63"/>
      <c r="L175" s="63"/>
      <c r="M175" s="63"/>
    </row>
    <row r="176" spans="1:13">
      <c r="A176" s="77"/>
      <c r="B176" s="229"/>
      <c r="C176" s="230"/>
      <c r="D176" s="231"/>
      <c r="E176" s="231"/>
      <c r="F176" s="228"/>
      <c r="K176" s="63"/>
      <c r="L176" s="63"/>
      <c r="M176" s="63"/>
    </row>
    <row r="177" spans="1:13">
      <c r="A177" s="77"/>
      <c r="B177" s="229"/>
      <c r="C177" s="230"/>
      <c r="D177" s="231"/>
      <c r="E177" s="231"/>
      <c r="F177" s="228"/>
      <c r="K177" s="63"/>
      <c r="L177" s="63"/>
      <c r="M177" s="63"/>
    </row>
    <row r="178" spans="1:13">
      <c r="A178" s="77"/>
      <c r="B178" s="229"/>
      <c r="C178" s="230"/>
      <c r="D178" s="231"/>
      <c r="E178" s="231"/>
      <c r="F178" s="228"/>
      <c r="K178" s="63"/>
      <c r="L178" s="63"/>
      <c r="M178" s="63"/>
    </row>
    <row r="179" spans="1:13">
      <c r="A179" s="77"/>
      <c r="B179" s="229"/>
      <c r="C179" s="230"/>
      <c r="D179" s="231"/>
      <c r="E179" s="231"/>
      <c r="F179" s="228"/>
      <c r="K179" s="63"/>
      <c r="L179" s="63"/>
      <c r="M179" s="63"/>
    </row>
    <row r="180" spans="1:13">
      <c r="A180" s="77"/>
      <c r="B180" s="229"/>
      <c r="C180" s="230"/>
      <c r="D180" s="231"/>
      <c r="E180" s="231"/>
      <c r="F180" s="228"/>
      <c r="K180" s="63"/>
      <c r="L180" s="63"/>
      <c r="M180" s="63"/>
    </row>
    <row r="181" spans="1:13">
      <c r="A181" s="77"/>
      <c r="B181" s="229"/>
      <c r="C181" s="230"/>
      <c r="D181" s="231"/>
      <c r="E181" s="231"/>
      <c r="F181" s="228"/>
      <c r="K181" s="63"/>
      <c r="L181" s="63"/>
      <c r="M181" s="63"/>
    </row>
    <row r="182" spans="1:13">
      <c r="A182" s="77"/>
      <c r="B182" s="229"/>
      <c r="C182" s="230"/>
      <c r="D182" s="231"/>
      <c r="E182" s="231"/>
      <c r="F182" s="228"/>
      <c r="K182" s="63"/>
      <c r="L182" s="63"/>
      <c r="M182" s="63"/>
    </row>
    <row r="183" spans="1:13">
      <c r="A183" s="77"/>
      <c r="B183" s="229"/>
      <c r="C183" s="230"/>
      <c r="D183" s="231"/>
      <c r="E183" s="231"/>
      <c r="F183" s="228"/>
      <c r="K183" s="63"/>
      <c r="L183" s="63"/>
      <c r="M183" s="63"/>
    </row>
    <row r="184" spans="1:13">
      <c r="A184" s="77"/>
      <c r="B184" s="229"/>
      <c r="C184" s="230"/>
      <c r="D184" s="231"/>
      <c r="E184" s="231"/>
      <c r="F184" s="228"/>
      <c r="K184" s="63"/>
      <c r="L184" s="63"/>
      <c r="M184" s="63"/>
    </row>
    <row r="185" spans="1:13">
      <c r="A185" s="77"/>
      <c r="B185" s="229"/>
      <c r="C185" s="230"/>
      <c r="D185" s="231"/>
      <c r="E185" s="231"/>
      <c r="F185" s="228"/>
      <c r="K185" s="63"/>
      <c r="L185" s="63"/>
      <c r="M185" s="63"/>
    </row>
    <row r="186" spans="1:13" ht="15">
      <c r="A186" s="455" t="s">
        <v>0</v>
      </c>
      <c r="B186" s="456"/>
      <c r="C186" s="457"/>
      <c r="D186" s="127"/>
      <c r="E186" s="127"/>
      <c r="F186" s="127"/>
      <c r="K186" s="127"/>
      <c r="L186" s="127"/>
      <c r="M186" s="127"/>
    </row>
    <row r="187" spans="1:13" ht="15.75">
      <c r="A187" s="124" t="s">
        <v>88</v>
      </c>
      <c r="B187" s="458"/>
    </row>
    <row r="188" spans="1:13" ht="15.75">
      <c r="A188" s="124" t="s">
        <v>67</v>
      </c>
      <c r="B188" s="458"/>
    </row>
    <row r="189" spans="1:13" ht="15.75">
      <c r="A189" s="124" t="s">
        <v>68</v>
      </c>
    </row>
    <row r="190" spans="1:13" ht="15.75">
      <c r="A190" s="124" t="s">
        <v>89</v>
      </c>
    </row>
  </sheetData>
  <mergeCells count="7">
    <mergeCell ref="A1:I2"/>
    <mergeCell ref="C9:E9"/>
    <mergeCell ref="A8:B9"/>
    <mergeCell ref="C8:E8"/>
    <mergeCell ref="A43:B44"/>
    <mergeCell ref="C43:E43"/>
    <mergeCell ref="C44:E44"/>
  </mergeCells>
  <hyperlinks>
    <hyperlink ref="A5" location="MENU!A1" display="BACK TO MENU" xr:uid="{00000000-0004-0000-1B00-000000000000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showGridLines="0" tabSelected="1" topLeftCell="A5" zoomScaleNormal="85" workbookViewId="0">
      <selection activeCell="A24" sqref="A24:C25"/>
    </sheetView>
  </sheetViews>
  <sheetFormatPr defaultColWidth="8.875" defaultRowHeight="14.25"/>
  <cols>
    <col min="1" max="1" width="24.875" style="741" customWidth="1"/>
    <col min="2" max="2" width="10" style="741" customWidth="1"/>
    <col min="3" max="3" width="15.25" style="743" customWidth="1"/>
    <col min="4" max="4" width="14.5" style="741" customWidth="1"/>
    <col min="5" max="6" width="14.875" style="741" customWidth="1"/>
    <col min="7" max="7" width="15.125" style="741" customWidth="1"/>
    <col min="8" max="16384" width="8.875" style="741"/>
  </cols>
  <sheetData>
    <row r="1" spans="1:9" ht="24.95" customHeight="1">
      <c r="A1" s="994" t="s">
        <v>90</v>
      </c>
      <c r="B1" s="994"/>
      <c r="C1" s="994"/>
      <c r="D1" s="994"/>
      <c r="E1" s="994"/>
      <c r="F1" s="994"/>
      <c r="G1" s="994"/>
    </row>
    <row r="2" spans="1:9" ht="14.25" customHeight="1">
      <c r="A2" s="994"/>
      <c r="B2" s="994"/>
      <c r="C2" s="994"/>
      <c r="D2" s="994"/>
      <c r="E2" s="994"/>
      <c r="F2" s="994"/>
      <c r="G2" s="994"/>
    </row>
    <row r="3" spans="1:9" s="742" customFormat="1" ht="31.5" customHeight="1">
      <c r="A3" s="993" t="s">
        <v>528</v>
      </c>
      <c r="B3" s="993"/>
      <c r="C3" s="993"/>
      <c r="D3" s="993"/>
      <c r="E3" s="993"/>
      <c r="F3" s="993"/>
      <c r="G3" s="993"/>
      <c r="H3" s="669"/>
      <c r="I3" s="669"/>
    </row>
    <row r="4" spans="1:9" ht="15" customHeight="1"/>
    <row r="5" spans="1:9" s="742" customFormat="1" ht="20.100000000000001" customHeight="1">
      <c r="A5" s="746" t="s">
        <v>70</v>
      </c>
      <c r="C5" s="747"/>
    </row>
    <row r="6" spans="1:9" ht="8.25" customHeight="1"/>
    <row r="7" spans="1:9" s="669" customFormat="1" ht="25.5" customHeight="1">
      <c r="A7" s="996" t="s">
        <v>75</v>
      </c>
      <c r="B7" s="997" t="s">
        <v>92</v>
      </c>
      <c r="C7" s="739" t="s">
        <v>2</v>
      </c>
      <c r="D7" s="997" t="s">
        <v>74</v>
      </c>
      <c r="E7" s="997"/>
      <c r="F7" s="997"/>
      <c r="G7" s="997"/>
    </row>
    <row r="8" spans="1:9" s="669" customFormat="1" ht="31.5">
      <c r="A8" s="996"/>
      <c r="B8" s="997"/>
      <c r="C8" s="740" t="s">
        <v>93</v>
      </c>
      <c r="D8" s="739" t="s">
        <v>471</v>
      </c>
      <c r="E8" s="739" t="s">
        <v>469</v>
      </c>
      <c r="F8" s="739" t="s">
        <v>470</v>
      </c>
      <c r="G8" s="739" t="s">
        <v>521</v>
      </c>
    </row>
    <row r="9" spans="1:9" s="669" customFormat="1" ht="25.5" customHeight="1">
      <c r="A9" s="996"/>
      <c r="B9" s="997"/>
      <c r="C9" s="740" t="s">
        <v>6</v>
      </c>
      <c r="D9" s="739" t="s">
        <v>96</v>
      </c>
      <c r="E9" s="739" t="s">
        <v>99</v>
      </c>
      <c r="F9" s="739" t="s">
        <v>112</v>
      </c>
      <c r="G9" s="739" t="s">
        <v>187</v>
      </c>
    </row>
    <row r="10" spans="1:9" s="669" customFormat="1" ht="31.5" customHeight="1">
      <c r="A10" s="748" t="s">
        <v>518</v>
      </c>
      <c r="B10" s="750" t="s">
        <v>527</v>
      </c>
      <c r="C10" s="749">
        <v>45144</v>
      </c>
      <c r="D10" s="749">
        <f t="shared" ref="D10:D14" si="0">C10+3</f>
        <v>45147</v>
      </c>
      <c r="E10" s="749">
        <v>45089</v>
      </c>
      <c r="F10" s="749">
        <v>45091</v>
      </c>
      <c r="G10" s="749">
        <v>45093</v>
      </c>
    </row>
    <row r="11" spans="1:9" s="669" customFormat="1" ht="31.5" customHeight="1">
      <c r="A11" s="748" t="s">
        <v>497</v>
      </c>
      <c r="B11" s="750" t="s">
        <v>559</v>
      </c>
      <c r="C11" s="749">
        <f>C10+7</f>
        <v>45151</v>
      </c>
      <c r="D11" s="749">
        <f t="shared" si="0"/>
        <v>45154</v>
      </c>
      <c r="E11" s="749">
        <f t="shared" ref="E11" si="1">C11+7</f>
        <v>45158</v>
      </c>
      <c r="F11" s="749">
        <f t="shared" ref="F11" si="2">C11+9</f>
        <v>45160</v>
      </c>
      <c r="G11" s="749">
        <f t="shared" ref="G11" si="3">C11+11</f>
        <v>45162</v>
      </c>
    </row>
    <row r="12" spans="1:9" s="669" customFormat="1" ht="31.5" customHeight="1">
      <c r="A12" s="748" t="s">
        <v>520</v>
      </c>
      <c r="B12" s="750" t="s">
        <v>560</v>
      </c>
      <c r="C12" s="749">
        <f t="shared" ref="C12:C15" si="4">C11+7</f>
        <v>45158</v>
      </c>
      <c r="D12" s="749">
        <f t="shared" si="0"/>
        <v>45161</v>
      </c>
      <c r="E12" s="749">
        <f t="shared" ref="E12" si="5">C12+7</f>
        <v>45165</v>
      </c>
      <c r="F12" s="749">
        <f t="shared" ref="F12" si="6">C12+9</f>
        <v>45167</v>
      </c>
      <c r="G12" s="749">
        <f t="shared" ref="G12" si="7">C12+11</f>
        <v>45169</v>
      </c>
    </row>
    <row r="13" spans="1:9" s="669" customFormat="1" ht="31.5" customHeight="1">
      <c r="A13" s="748" t="s">
        <v>518</v>
      </c>
      <c r="B13" s="750" t="s">
        <v>561</v>
      </c>
      <c r="C13" s="749">
        <f t="shared" si="4"/>
        <v>45165</v>
      </c>
      <c r="D13" s="749">
        <f t="shared" si="0"/>
        <v>45168</v>
      </c>
      <c r="E13" s="749">
        <f>C13+8</f>
        <v>45173</v>
      </c>
      <c r="F13" s="749">
        <f>C13+10</f>
        <v>45175</v>
      </c>
      <c r="G13" s="749">
        <f>C13+12</f>
        <v>45177</v>
      </c>
    </row>
    <row r="14" spans="1:9" s="669" customFormat="1" ht="31.5" customHeight="1">
      <c r="A14" s="748" t="s">
        <v>497</v>
      </c>
      <c r="B14" s="750" t="s">
        <v>562</v>
      </c>
      <c r="C14" s="749">
        <f t="shared" si="4"/>
        <v>45172</v>
      </c>
      <c r="D14" s="749">
        <f t="shared" si="0"/>
        <v>45175</v>
      </c>
      <c r="E14" s="749">
        <f>C14+8</f>
        <v>45180</v>
      </c>
      <c r="F14" s="749">
        <f>C14+10</f>
        <v>45182</v>
      </c>
      <c r="G14" s="749">
        <f>C14+12</f>
        <v>45184</v>
      </c>
    </row>
    <row r="15" spans="1:9" s="669" customFormat="1" ht="31.5" customHeight="1">
      <c r="A15" s="748" t="s">
        <v>520</v>
      </c>
      <c r="B15" s="750" t="s">
        <v>563</v>
      </c>
      <c r="C15" s="749">
        <f t="shared" si="4"/>
        <v>45179</v>
      </c>
      <c r="D15" s="749">
        <f t="shared" ref="D15" si="8">C15+3</f>
        <v>45182</v>
      </c>
      <c r="E15" s="749">
        <f t="shared" ref="E15" si="9">C15+7</f>
        <v>45186</v>
      </c>
      <c r="F15" s="749">
        <f t="shared" ref="F15" si="10">C15+9</f>
        <v>45188</v>
      </c>
      <c r="G15" s="749">
        <f t="shared" ref="G15" si="11">C15+11</f>
        <v>45190</v>
      </c>
    </row>
    <row r="16" spans="1:9" s="669" customFormat="1" ht="30.75" customHeight="1">
      <c r="A16" s="995" t="s">
        <v>522</v>
      </c>
      <c r="B16" s="995"/>
      <c r="C16" s="995"/>
      <c r="D16" s="995"/>
      <c r="E16" s="995"/>
      <c r="F16" s="995"/>
      <c r="G16" s="995"/>
    </row>
    <row r="17" spans="1:4" s="751" customFormat="1" ht="20.100000000000001" customHeight="1">
      <c r="A17" s="317" t="s">
        <v>87</v>
      </c>
      <c r="B17" s="317"/>
      <c r="D17" s="752"/>
    </row>
    <row r="18" spans="1:4" s="751" customFormat="1" ht="15" customHeight="1">
      <c r="A18" s="163" t="s">
        <v>84</v>
      </c>
      <c r="C18" s="753"/>
    </row>
    <row r="19" spans="1:4" s="751" customFormat="1" ht="15" customHeight="1">
      <c r="A19" s="299" t="s">
        <v>85</v>
      </c>
      <c r="B19" s="299" t="s">
        <v>510</v>
      </c>
      <c r="C19" s="753"/>
    </row>
    <row r="20" spans="1:4" ht="15" customHeight="1">
      <c r="C20" s="754"/>
    </row>
    <row r="21" spans="1:4" s="751" customFormat="1" ht="15" customHeight="1">
      <c r="A21" s="178" t="s">
        <v>65</v>
      </c>
      <c r="B21" s="318"/>
      <c r="C21" s="279"/>
      <c r="D21" s="281"/>
    </row>
    <row r="22" spans="1:4" s="751" customFormat="1" ht="15" customHeight="1">
      <c r="A22" s="111" t="s">
        <v>0</v>
      </c>
      <c r="B22" s="319"/>
      <c r="C22" s="281"/>
      <c r="D22" s="281"/>
    </row>
    <row r="23" spans="1:4" s="751" customFormat="1" ht="15" customHeight="1">
      <c r="A23" s="212" t="s">
        <v>88</v>
      </c>
      <c r="B23" s="121"/>
      <c r="C23" s="281"/>
      <c r="D23" s="281"/>
    </row>
    <row r="24" spans="1:4" s="751" customFormat="1" ht="15" customHeight="1">
      <c r="A24" s="212" t="s">
        <v>67</v>
      </c>
      <c r="B24" s="121"/>
      <c r="C24" s="281"/>
      <c r="D24" s="755"/>
    </row>
    <row r="25" spans="1:4" s="751" customFormat="1" ht="15" customHeight="1">
      <c r="A25" s="212" t="s">
        <v>68</v>
      </c>
      <c r="C25" s="753"/>
    </row>
    <row r="26" spans="1:4" s="751" customFormat="1" ht="15" customHeight="1">
      <c r="A26" s="212" t="s">
        <v>89</v>
      </c>
      <c r="C26" s="753"/>
    </row>
  </sheetData>
  <customSheetViews>
    <customSheetView guid="{035FD7B7-E407-47C6-82D2-F16A7036DEE3}" showGridLines="0" topLeftCell="A4">
      <selection activeCell="E15" sqref="E15"/>
      <pageMargins left="0" right="0" top="0" bottom="0" header="0" footer="0"/>
      <pageSetup scale="75" orientation="landscape"/>
    </customSheetView>
    <customSheetView guid="{D73C7D54-4891-4237-9750-225D2462AB34}" showGridLines="0" topLeftCell="A4">
      <selection activeCell="B14" sqref="B14"/>
      <pageMargins left="0" right="0" top="0" bottom="0" header="0" footer="0"/>
      <pageSetup scale="75" orientation="landscape"/>
    </customSheetView>
    <customSheetView guid="{77C6715E-78A8-45AF-BBE5-55C648F3FD39}" showGridLines="0" topLeftCell="A4">
      <selection activeCell="F11" sqref="F11:G11"/>
      <pageMargins left="0" right="0" top="0" bottom="0" header="0" footer="0"/>
      <pageSetup scale="75" orientation="landscape" r:id="rId1"/>
    </customSheetView>
    <customSheetView guid="{C6EA2456-9077-41F6-8AD1-2B98609E6968}" showGridLines="0">
      <selection activeCell="E14" sqref="E14"/>
      <pageMargins left="0" right="0" top="0" bottom="0" header="0" footer="0"/>
      <pageSetup scale="75" orientation="landscape"/>
    </customSheetView>
    <customSheetView guid="{36EED012-CDEF-4DC1-8A77-CC61E5DDA9AF}" showGridLines="0">
      <selection activeCell="E19" sqref="E19"/>
      <pageMargins left="0" right="0" top="0" bottom="0" header="0" footer="0"/>
      <pageSetup scale="75" orientation="landscape"/>
    </customSheetView>
    <customSheetView guid="{6D779134-8889-443F-9ACA-8D735092180D}" scale="85" showGridLines="0">
      <selection activeCell="G14" sqref="G14"/>
      <pageMargins left="0" right="0" top="0" bottom="0" header="0" footer="0"/>
      <pageSetup scale="75" orientation="landscape" r:id="rId2"/>
    </customSheetView>
    <customSheetView guid="{DB8C7FDF-A076-429E-9C69-19F5346810D2}">
      <selection activeCell="E14" sqref="E14"/>
      <pageMargins left="0" right="0" top="0" bottom="0" header="0" footer="0"/>
      <pageSetup scale="75" orientation="landscape"/>
    </customSheetView>
    <customSheetView guid="{4BAB3EE4-9C54-4B90-B433-C200B8083694}">
      <selection activeCell="D12" sqref="D12"/>
      <pageMargins left="0" right="0" top="0" bottom="0" header="0" footer="0"/>
      <pageSetup scale="75" orientation="landscape"/>
    </customSheetView>
    <customSheetView guid="{A0571078-F8D9-4419-99DA-CC05A0A8884F}" showPageBreaks="1" printArea="1">
      <selection activeCell="D16" sqref="D16"/>
      <pageMargins left="0" right="0" top="0" bottom="0" header="0" footer="0"/>
      <pageSetup scale="75" orientation="landscape"/>
    </customSheetView>
    <customSheetView guid="{23D6460C-E645-4432-B260-E5EED77E92F3}">
      <selection activeCell="F12" sqref="F12"/>
      <pageMargins left="0" right="0" top="0" bottom="0" header="0" footer="0"/>
      <pageSetup scale="75" orientation="landscape"/>
    </customSheetView>
    <customSheetView guid="{CEA7FD87-719A-426A-B06E-9D4E99783EED}" showPageBreaks="1">
      <selection activeCell="A15" sqref="A15"/>
      <pageMargins left="0" right="0" top="0" bottom="0" header="0" footer="0"/>
      <pageSetup scale="75" orientation="landscape"/>
    </customSheetView>
    <customSheetView guid="{88931C49-9137-4FED-AEBA-55DC84EE773E}">
      <selection activeCell="M18" sqref="M18"/>
      <pageMargins left="0" right="0" top="0" bottom="0" header="0" footer="0"/>
      <pageSetup scale="75" orientation="landscape"/>
    </customSheetView>
    <customSheetView guid="{D7835D66-B13D-4A90-85BF-DC3ACE120431}">
      <selection activeCell="F21" sqref="F21"/>
      <pageMargins left="0" right="0" top="0" bottom="0" header="0" footer="0"/>
      <pageSetup scale="75" orientation="landscape"/>
    </customSheetView>
    <customSheetView guid="{93A7AE30-CF2C-4CF1-930B-9425B5F5817D}">
      <selection activeCell="A12" sqref="A12"/>
      <pageMargins left="0" right="0" top="0" bottom="0" header="0" footer="0"/>
      <pageSetup scale="75" orientation="landscape"/>
    </customSheetView>
    <customSheetView guid="{C00304E5-BAC8-4C34-B3D2-AD7EACE0CB92}">
      <selection activeCell="F14" sqref="F14"/>
      <pageMargins left="0" right="0" top="0" bottom="0" header="0" footer="0"/>
      <pageSetup scale="75" orientation="landscape"/>
    </customSheetView>
    <customSheetView guid="{B9C309E4-7299-4CD5-AAAB-CF9542D1540F}">
      <selection activeCell="H28" sqref="H28"/>
      <pageMargins left="0" right="0" top="0" bottom="0" header="0" footer="0"/>
      <pageSetup scale="75" orientation="landscape"/>
    </customSheetView>
    <customSheetView guid="{3E9A2BAE-164D-47A0-8104-C7D4E0A4EAEF}" showGridLines="0">
      <selection activeCell="F18" sqref="F18"/>
      <pageMargins left="0" right="0" top="0" bottom="0" header="0" footer="0"/>
      <pageSetup scale="75" orientation="landscape"/>
    </customSheetView>
    <customSheetView guid="{3DA74F3E-F145-470D-BDA0-4288A858AFDF}" showGridLines="0">
      <selection activeCell="D20" sqref="D20"/>
      <pageMargins left="0" right="0" top="0" bottom="0" header="0" footer="0"/>
      <pageSetup scale="75" orientation="landscape"/>
    </customSheetView>
    <customSheetView guid="{8E2DF192-20FD-40DB-8385-493ED9B1C2BF}" showGridLines="0">
      <selection activeCell="A11" sqref="A11"/>
      <pageMargins left="0" right="0" top="0" bottom="0" header="0" footer="0"/>
      <pageSetup scale="75" orientation="landscape"/>
    </customSheetView>
  </customSheetViews>
  <mergeCells count="6">
    <mergeCell ref="A16:G16"/>
    <mergeCell ref="A7:A9"/>
    <mergeCell ref="B7:B9"/>
    <mergeCell ref="A1:G2"/>
    <mergeCell ref="A3:G3"/>
    <mergeCell ref="D7:G7"/>
  </mergeCells>
  <hyperlinks>
    <hyperlink ref="A5" location="MENU!A1" display="BACK TO MENU" xr:uid="{00000000-0004-0000-0200-000000000000}"/>
  </hyperlinks>
  <pageMargins left="0.7" right="0.7" top="0.75" bottom="0.75" header="0.3" footer="0.3"/>
  <pageSetup scale="75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customSheetViews>
    <customSheetView guid="{035FD7B7-E407-47C6-82D2-F16A7036DEE3}" state="hidden">
      <pageMargins left="0" right="0" top="0" bottom="0" header="0" footer="0"/>
    </customSheetView>
    <customSheetView guid="{D73C7D54-4891-4237-9750-225D2462AB34}" state="hidden">
      <pageMargins left="0" right="0" top="0" bottom="0" header="0" footer="0"/>
    </customSheetView>
    <customSheetView guid="{77C6715E-78A8-45AF-BBE5-55C648F3FD39}" state="hidden">
      <pageMargins left="0" right="0" top="0" bottom="0" header="0" footer="0"/>
    </customSheetView>
    <customSheetView guid="{C6EA2456-9077-41F6-8AD1-2B98609E6968}" state="hidden">
      <pageMargins left="0" right="0" top="0" bottom="0" header="0" footer="0"/>
    </customSheetView>
    <customSheetView guid="{36EED012-CDEF-4DC1-8A77-CC61E5DDA9AF}" state="hidden">
      <pageMargins left="0" right="0" top="0" bottom="0" header="0" footer="0"/>
    </customSheetView>
    <customSheetView guid="{6D779134-8889-443F-9ACA-8D735092180D}" state="hidden">
      <pageMargins left="0" right="0" top="0" bottom="0" header="0" footer="0"/>
    </customSheetView>
    <customSheetView guid="{8E2DF192-20FD-40DB-8385-493ED9B1C2BF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68"/>
  <sheetViews>
    <sheetView showGridLines="0" topLeftCell="A27" zoomScaleNormal="100" workbookViewId="0">
      <selection activeCell="A48" sqref="A48:G57"/>
    </sheetView>
  </sheetViews>
  <sheetFormatPr defaultColWidth="8.875" defaultRowHeight="14.25"/>
  <cols>
    <col min="1" max="1" width="22.625" style="250" customWidth="1"/>
    <col min="2" max="2" width="12" style="250" customWidth="1"/>
    <col min="3" max="3" width="12.25" style="251" customWidth="1"/>
    <col min="4" max="4" width="17.375" style="250" customWidth="1"/>
    <col min="5" max="5" width="17.125" style="250" customWidth="1"/>
    <col min="6" max="6" width="19" style="251" customWidth="1"/>
    <col min="7" max="7" width="13.75" style="251" customWidth="1"/>
    <col min="8" max="16384" width="8.875" style="250"/>
  </cols>
  <sheetData>
    <row r="1" spans="1:44" ht="24.95" customHeight="1">
      <c r="A1" s="994" t="s">
        <v>90</v>
      </c>
      <c r="B1" s="994"/>
      <c r="C1" s="994"/>
      <c r="D1" s="994"/>
      <c r="E1" s="994"/>
      <c r="F1" s="994"/>
      <c r="G1" s="994"/>
    </row>
    <row r="2" spans="1:44" ht="24.95" customHeight="1">
      <c r="A2" s="994"/>
      <c r="B2" s="994"/>
      <c r="C2" s="994"/>
      <c r="D2" s="994"/>
      <c r="E2" s="994"/>
      <c r="F2" s="994"/>
      <c r="G2" s="994"/>
    </row>
    <row r="3" spans="1:44" ht="15" customHeight="1"/>
    <row r="4" spans="1:44" ht="15" customHeight="1"/>
    <row r="5" spans="1:44" s="249" customFormat="1" ht="20.100000000000001" customHeight="1">
      <c r="A5" s="13" t="s">
        <v>70</v>
      </c>
      <c r="C5" s="261"/>
      <c r="E5" s="257" t="s">
        <v>71</v>
      </c>
      <c r="F5" s="291">
        <v>44105</v>
      </c>
      <c r="G5" s="291"/>
    </row>
    <row r="6" spans="1:44" s="283" customFormat="1" ht="19.5" customHeight="1"/>
    <row r="7" spans="1:44" s="290" customFormat="1" ht="29.25" customHeight="1">
      <c r="A7" s="998" t="s">
        <v>472</v>
      </c>
      <c r="B7" s="998"/>
      <c r="C7" s="998"/>
      <c r="D7" s="998"/>
      <c r="E7" s="998"/>
      <c r="F7" s="998"/>
      <c r="G7" s="998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</row>
    <row r="8" spans="1:44" s="290" customFormat="1" ht="23.25" hidden="1" customHeight="1">
      <c r="A8" s="998"/>
      <c r="B8" s="998" t="s">
        <v>103</v>
      </c>
      <c r="C8" s="998" t="s">
        <v>2</v>
      </c>
      <c r="D8" s="998" t="s">
        <v>74</v>
      </c>
      <c r="E8" s="998"/>
      <c r="F8" s="998"/>
      <c r="G8" s="998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</row>
    <row r="9" spans="1:44" s="290" customFormat="1" ht="23.25" hidden="1" customHeight="1">
      <c r="A9" s="998" t="s">
        <v>75</v>
      </c>
      <c r="B9" s="998" t="s">
        <v>104</v>
      </c>
      <c r="C9" s="998" t="s">
        <v>76</v>
      </c>
      <c r="D9" s="998" t="s">
        <v>95</v>
      </c>
      <c r="E9" s="998" t="s">
        <v>105</v>
      </c>
      <c r="F9" s="998" t="s">
        <v>77</v>
      </c>
      <c r="G9" s="998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</row>
    <row r="10" spans="1:44" s="290" customFormat="1" ht="23.25" hidden="1" customHeight="1">
      <c r="A10" s="998"/>
      <c r="B10" s="998"/>
      <c r="C10" s="998" t="s">
        <v>8</v>
      </c>
      <c r="D10" s="998" t="s">
        <v>107</v>
      </c>
      <c r="E10" s="998" t="s">
        <v>108</v>
      </c>
      <c r="F10" s="998" t="s">
        <v>109</v>
      </c>
      <c r="G10" s="998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</row>
    <row r="11" spans="1:44" s="290" customFormat="1" ht="23.25" hidden="1" customHeight="1">
      <c r="A11" s="998"/>
      <c r="B11" s="998"/>
      <c r="C11" s="998"/>
      <c r="D11" s="998" t="s">
        <v>111</v>
      </c>
      <c r="E11" s="998" t="s">
        <v>80</v>
      </c>
      <c r="F11" s="998" t="s">
        <v>112</v>
      </c>
      <c r="G11" s="998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4" s="290" customFormat="1" ht="23.25" hidden="1" customHeight="1">
      <c r="A12" s="998" t="s">
        <v>113</v>
      </c>
      <c r="B12" s="998" t="s">
        <v>82</v>
      </c>
      <c r="C12" s="998">
        <v>44429</v>
      </c>
      <c r="D12" s="998">
        <v>44452</v>
      </c>
      <c r="E12" s="998">
        <v>44453</v>
      </c>
      <c r="F12" s="998" t="s">
        <v>114</v>
      </c>
      <c r="G12" s="998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</row>
    <row r="13" spans="1:44" s="290" customFormat="1" ht="23.25" hidden="1" customHeight="1">
      <c r="A13" s="998" t="s">
        <v>115</v>
      </c>
      <c r="B13" s="998" t="s">
        <v>116</v>
      </c>
      <c r="C13" s="998">
        <v>44436</v>
      </c>
      <c r="D13" s="998" t="s">
        <v>102</v>
      </c>
      <c r="E13" s="998" t="s">
        <v>102</v>
      </c>
      <c r="F13" s="998">
        <v>44452</v>
      </c>
      <c r="G13" s="998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</row>
    <row r="14" spans="1:44" s="290" customFormat="1" ht="23.25" hidden="1" customHeight="1">
      <c r="A14" s="998" t="s">
        <v>117</v>
      </c>
      <c r="B14" s="998" t="s">
        <v>118</v>
      </c>
      <c r="C14" s="998">
        <f>C13+7</f>
        <v>44443</v>
      </c>
      <c r="D14" s="998">
        <v>44459</v>
      </c>
      <c r="E14" s="998">
        <v>44460</v>
      </c>
      <c r="F14" s="998" t="s">
        <v>102</v>
      </c>
      <c r="G14" s="998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</row>
    <row r="15" spans="1:44" s="290" customFormat="1" ht="23.25" hidden="1" customHeight="1">
      <c r="A15" s="998" t="s">
        <v>119</v>
      </c>
      <c r="B15" s="998" t="s">
        <v>120</v>
      </c>
      <c r="C15" s="998">
        <f t="shared" ref="C15:C16" si="0">C14+7</f>
        <v>44450</v>
      </c>
      <c r="D15" s="998" t="s">
        <v>102</v>
      </c>
      <c r="E15" s="998" t="s">
        <v>102</v>
      </c>
      <c r="F15" s="998">
        <v>44459</v>
      </c>
      <c r="G15" s="998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</row>
    <row r="16" spans="1:44" s="290" customFormat="1" ht="23.25" hidden="1" customHeight="1">
      <c r="A16" s="998" t="s">
        <v>121</v>
      </c>
      <c r="B16" s="998" t="s">
        <v>122</v>
      </c>
      <c r="C16" s="998">
        <f t="shared" si="0"/>
        <v>44457</v>
      </c>
      <c r="D16" s="998" t="s">
        <v>123</v>
      </c>
      <c r="E16" s="998"/>
      <c r="F16" s="998"/>
      <c r="G16" s="998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</row>
    <row r="17" spans="1:43" s="290" customFormat="1" ht="24" hidden="1" customHeight="1">
      <c r="A17" s="998" t="s">
        <v>124</v>
      </c>
      <c r="B17" s="998"/>
      <c r="C17" s="998"/>
      <c r="D17" s="998"/>
      <c r="E17" s="998"/>
      <c r="F17" s="998"/>
      <c r="G17" s="998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</row>
    <row r="18" spans="1:43" s="290" customFormat="1" ht="24" hidden="1" customHeight="1">
      <c r="A18" s="998" t="s">
        <v>87</v>
      </c>
      <c r="B18" s="998"/>
      <c r="C18" s="998"/>
      <c r="D18" s="998"/>
      <c r="E18" s="998"/>
      <c r="F18" s="998"/>
      <c r="G18" s="998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</row>
    <row r="19" spans="1:43" s="290" customFormat="1" ht="24" hidden="1" customHeight="1">
      <c r="A19" s="998" t="s">
        <v>84</v>
      </c>
      <c r="B19" s="998"/>
      <c r="C19" s="998"/>
      <c r="D19" s="998"/>
      <c r="E19" s="998"/>
      <c r="F19" s="998"/>
      <c r="G19" s="998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</row>
    <row r="20" spans="1:43" s="290" customFormat="1" ht="24" hidden="1" customHeight="1">
      <c r="A20" s="998" t="s">
        <v>125</v>
      </c>
      <c r="B20" s="998" t="s">
        <v>126</v>
      </c>
      <c r="C20" s="998"/>
      <c r="D20" s="998"/>
      <c r="E20" s="998"/>
      <c r="F20" s="998"/>
      <c r="G20" s="998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</row>
    <row r="21" spans="1:43" s="290" customFormat="1" ht="24" customHeight="1">
      <c r="A21" s="1000" t="s">
        <v>75</v>
      </c>
      <c r="B21" s="1003" t="s">
        <v>103</v>
      </c>
      <c r="C21" s="739" t="s">
        <v>2</v>
      </c>
      <c r="D21" s="1006" t="s">
        <v>74</v>
      </c>
      <c r="E21" s="1007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</row>
    <row r="22" spans="1:43" s="290" customFormat="1" ht="24" customHeight="1">
      <c r="A22" s="1001"/>
      <c r="B22" s="1004"/>
      <c r="C22" s="739" t="s">
        <v>76</v>
      </c>
      <c r="D22" s="740" t="s">
        <v>17</v>
      </c>
      <c r="E22" s="740" t="s">
        <v>77</v>
      </c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</row>
    <row r="23" spans="1:43" s="290" customFormat="1" ht="24" customHeight="1">
      <c r="A23" s="1001"/>
      <c r="B23" s="1004"/>
      <c r="C23" s="1000" t="s">
        <v>21</v>
      </c>
      <c r="D23" s="739" t="s">
        <v>128</v>
      </c>
      <c r="E23" s="739" t="s">
        <v>109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</row>
    <row r="24" spans="1:43" s="290" customFormat="1" ht="24" customHeight="1">
      <c r="A24" s="1002"/>
      <c r="B24" s="1005"/>
      <c r="C24" s="1002"/>
      <c r="D24" s="739" t="s">
        <v>130</v>
      </c>
      <c r="E24" s="739" t="s">
        <v>131</v>
      </c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</row>
    <row r="25" spans="1:43" s="290" customFormat="1" ht="24" customHeight="1">
      <c r="A25" s="970" t="s">
        <v>506</v>
      </c>
      <c r="B25" s="924" t="s">
        <v>529</v>
      </c>
      <c r="C25" s="749">
        <v>45139</v>
      </c>
      <c r="D25" s="925">
        <v>45087</v>
      </c>
      <c r="E25" s="925">
        <v>45089</v>
      </c>
      <c r="F25" s="250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</row>
    <row r="26" spans="1:43" s="290" customFormat="1" ht="24" customHeight="1">
      <c r="A26" s="970" t="s">
        <v>584</v>
      </c>
      <c r="B26" s="924" t="s">
        <v>585</v>
      </c>
      <c r="C26" s="749">
        <f t="shared" ref="C26:C29" si="1">C25+7</f>
        <v>45146</v>
      </c>
      <c r="D26" s="925">
        <f t="shared" ref="D26" si="2">C26+4</f>
        <v>45150</v>
      </c>
      <c r="E26" s="925">
        <f t="shared" ref="E26" si="3">C26+6</f>
        <v>45152</v>
      </c>
      <c r="F26" s="250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</row>
    <row r="27" spans="1:43" s="290" customFormat="1" ht="24" customHeight="1">
      <c r="A27" s="970" t="s">
        <v>115</v>
      </c>
      <c r="B27" s="924" t="s">
        <v>586</v>
      </c>
      <c r="C27" s="749">
        <f t="shared" si="1"/>
        <v>45153</v>
      </c>
      <c r="D27" s="925">
        <f t="shared" ref="D27:D28" si="4">C27+4</f>
        <v>45157</v>
      </c>
      <c r="E27" s="925">
        <f t="shared" ref="E27:E28" si="5">C27+6</f>
        <v>45159</v>
      </c>
      <c r="F27" s="250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</row>
    <row r="28" spans="1:43" s="290" customFormat="1" ht="24" customHeight="1">
      <c r="A28" s="970" t="s">
        <v>505</v>
      </c>
      <c r="B28" s="924" t="s">
        <v>587</v>
      </c>
      <c r="C28" s="749">
        <f t="shared" si="1"/>
        <v>45160</v>
      </c>
      <c r="D28" s="925">
        <f t="shared" si="4"/>
        <v>45164</v>
      </c>
      <c r="E28" s="925">
        <f t="shared" si="5"/>
        <v>45166</v>
      </c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</row>
    <row r="29" spans="1:43" s="290" customFormat="1" ht="24" customHeight="1">
      <c r="A29" s="672" t="s">
        <v>506</v>
      </c>
      <c r="B29" s="924" t="s">
        <v>588</v>
      </c>
      <c r="C29" s="749">
        <f t="shared" si="1"/>
        <v>45167</v>
      </c>
      <c r="D29" s="925">
        <f t="shared" ref="D29" si="6">C29+4</f>
        <v>45171</v>
      </c>
      <c r="E29" s="925">
        <f t="shared" ref="E29" si="7">C29+6</f>
        <v>45173</v>
      </c>
      <c r="F29" s="250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</row>
    <row r="30" spans="1:43" s="290" customFormat="1" ht="25.5" customHeight="1">
      <c r="A30" s="1008" t="s">
        <v>481</v>
      </c>
      <c r="B30" s="1008"/>
      <c r="C30" s="1008"/>
      <c r="D30" s="1008"/>
      <c r="E30" s="1008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</row>
    <row r="31" spans="1:43" s="290" customFormat="1" ht="24" customHeight="1">
      <c r="A31" s="999" t="s">
        <v>87</v>
      </c>
      <c r="B31" s="999"/>
      <c r="C31" s="999"/>
      <c r="D31" s="999"/>
      <c r="E31" s="999"/>
      <c r="F31" s="999"/>
      <c r="G31" s="999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</row>
    <row r="32" spans="1:43" s="290" customFormat="1" ht="24" customHeight="1">
      <c r="A32" s="158" t="s">
        <v>84</v>
      </c>
      <c r="B32" s="283"/>
      <c r="C32" s="283"/>
      <c r="D32" s="666"/>
      <c r="E32" s="666"/>
      <c r="F32" s="666"/>
      <c r="G32" s="666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</row>
    <row r="33" spans="1:43" s="290" customFormat="1" ht="24" customHeight="1">
      <c r="A33" s="299" t="s">
        <v>133</v>
      </c>
      <c r="B33" s="283"/>
      <c r="C33" s="283"/>
      <c r="D33" s="666"/>
      <c r="E33" s="666"/>
      <c r="F33" s="666"/>
      <c r="G33" s="666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</row>
    <row r="34" spans="1:43" s="290" customFormat="1" ht="24" customHeight="1">
      <c r="A34" s="283"/>
      <c r="B34" s="283"/>
      <c r="C34" s="283"/>
      <c r="D34" s="666"/>
      <c r="E34" s="666"/>
      <c r="F34" s="666"/>
      <c r="G34" s="666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</row>
    <row r="35" spans="1:43" s="290" customFormat="1" ht="46.5" customHeight="1">
      <c r="A35" s="998" t="s">
        <v>530</v>
      </c>
      <c r="B35" s="998"/>
      <c r="C35" s="998"/>
      <c r="D35" s="998"/>
      <c r="E35" s="998"/>
      <c r="F35" s="998"/>
      <c r="G35" s="998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</row>
    <row r="36" spans="1:43" ht="24.75" hidden="1" customHeight="1">
      <c r="A36" s="292" t="s">
        <v>134</v>
      </c>
    </row>
    <row r="37" spans="1:43" ht="15" hidden="1" customHeight="1"/>
    <row r="38" spans="1:43" ht="15" hidden="1" customHeight="1"/>
    <row r="39" spans="1:43" ht="15" hidden="1" customHeight="1">
      <c r="A39" s="293" t="s">
        <v>75</v>
      </c>
      <c r="B39" s="508" t="s">
        <v>103</v>
      </c>
      <c r="C39" s="236" t="s">
        <v>2</v>
      </c>
      <c r="D39" s="537" t="s">
        <v>74</v>
      </c>
      <c r="E39" s="251"/>
      <c r="F39" s="250"/>
      <c r="G39" s="250"/>
    </row>
    <row r="40" spans="1:43" ht="15" hidden="1" customHeight="1">
      <c r="A40" s="294"/>
      <c r="B40" s="509" t="s">
        <v>104</v>
      </c>
      <c r="C40" s="396" t="s">
        <v>76</v>
      </c>
      <c r="D40" s="303" t="s">
        <v>17</v>
      </c>
      <c r="E40" s="251"/>
      <c r="F40" s="250"/>
      <c r="G40" s="250"/>
    </row>
    <row r="41" spans="1:43" ht="15" hidden="1" customHeight="1">
      <c r="A41" s="294"/>
      <c r="B41" s="509"/>
      <c r="C41" s="293" t="s">
        <v>12</v>
      </c>
      <c r="D41" s="288" t="s">
        <v>135</v>
      </c>
      <c r="E41" s="251"/>
      <c r="F41" s="250"/>
      <c r="G41" s="250"/>
    </row>
    <row r="42" spans="1:43" ht="15" hidden="1" customHeight="1">
      <c r="A42" s="295"/>
      <c r="B42" s="510"/>
      <c r="C42" s="295"/>
      <c r="D42" s="288" t="s">
        <v>98</v>
      </c>
      <c r="E42" s="251"/>
      <c r="F42" s="250"/>
      <c r="G42" s="250"/>
    </row>
    <row r="43" spans="1:43" ht="15" hidden="1" customHeight="1">
      <c r="A43" s="516" t="s">
        <v>136</v>
      </c>
      <c r="B43" s="504" t="s">
        <v>137</v>
      </c>
      <c r="C43" s="23">
        <v>44356</v>
      </c>
      <c r="D43" s="537">
        <v>44362</v>
      </c>
    </row>
    <row r="44" spans="1:43" ht="15" hidden="1" customHeight="1">
      <c r="A44" s="289" t="s">
        <v>138</v>
      </c>
    </row>
    <row r="45" spans="1:43" ht="15" hidden="1" customHeight="1">
      <c r="A45" s="158" t="s">
        <v>84</v>
      </c>
    </row>
    <row r="46" spans="1:43" ht="15" hidden="1" customHeight="1">
      <c r="A46" s="299" t="s">
        <v>139</v>
      </c>
      <c r="E46" s="281"/>
      <c r="F46" s="131"/>
      <c r="G46" s="131"/>
    </row>
    <row r="47" spans="1:43" ht="11.25" hidden="1" customHeight="1">
      <c r="A47" s="299"/>
      <c r="E47" s="281"/>
      <c r="F47" s="131"/>
      <c r="G47" s="131"/>
    </row>
    <row r="48" spans="1:43" ht="18" customHeight="1">
      <c r="A48" s="1000" t="s">
        <v>75</v>
      </c>
      <c r="B48" s="1003" t="s">
        <v>103</v>
      </c>
      <c r="C48" s="739" t="s">
        <v>2</v>
      </c>
      <c r="D48" s="997" t="s">
        <v>74</v>
      </c>
      <c r="E48" s="997"/>
      <c r="F48" s="997"/>
      <c r="G48" s="997"/>
    </row>
    <row r="49" spans="1:7" ht="20.25" customHeight="1">
      <c r="A49" s="1001"/>
      <c r="B49" s="1004"/>
      <c r="C49" s="739" t="s">
        <v>76</v>
      </c>
      <c r="D49" s="740" t="s">
        <v>106</v>
      </c>
      <c r="E49" s="740" t="s">
        <v>95</v>
      </c>
      <c r="F49" s="740" t="s">
        <v>105</v>
      </c>
      <c r="G49" s="740" t="s">
        <v>127</v>
      </c>
    </row>
    <row r="50" spans="1:7" ht="21" customHeight="1">
      <c r="A50" s="1001"/>
      <c r="B50" s="1004"/>
      <c r="C50" s="1000" t="s">
        <v>8</v>
      </c>
      <c r="D50" s="739" t="s">
        <v>110</v>
      </c>
      <c r="E50" s="739" t="s">
        <v>107</v>
      </c>
      <c r="F50" s="739" t="s">
        <v>108</v>
      </c>
      <c r="G50" s="739" t="s">
        <v>129</v>
      </c>
    </row>
    <row r="51" spans="1:7" ht="21" customHeight="1">
      <c r="A51" s="1002"/>
      <c r="B51" s="1005"/>
      <c r="C51" s="1002"/>
      <c r="D51" s="739" t="s">
        <v>98</v>
      </c>
      <c r="E51" s="739" t="s">
        <v>99</v>
      </c>
      <c r="F51" s="739" t="s">
        <v>100</v>
      </c>
      <c r="G51" s="739" t="s">
        <v>187</v>
      </c>
    </row>
    <row r="52" spans="1:7" ht="19.5" customHeight="1">
      <c r="A52" s="672" t="s">
        <v>505</v>
      </c>
      <c r="B52" s="673" t="s">
        <v>532</v>
      </c>
      <c r="C52" s="670">
        <v>45143</v>
      </c>
      <c r="D52" s="703" t="s">
        <v>102</v>
      </c>
      <c r="E52" s="670">
        <f t="shared" ref="E52:E53" si="8">C52+8</f>
        <v>45151</v>
      </c>
      <c r="F52" s="670">
        <f t="shared" ref="F52:F53" si="9">C52+9</f>
        <v>45152</v>
      </c>
      <c r="G52" s="670">
        <f t="shared" ref="G52:G53" si="10">C52+12</f>
        <v>45155</v>
      </c>
    </row>
    <row r="53" spans="1:7" ht="19.5" customHeight="1">
      <c r="A53" s="672" t="s">
        <v>506</v>
      </c>
      <c r="B53" s="673" t="s">
        <v>564</v>
      </c>
      <c r="C53" s="670">
        <f>C52+7</f>
        <v>45150</v>
      </c>
      <c r="D53" s="703" t="s">
        <v>102</v>
      </c>
      <c r="E53" s="670">
        <f t="shared" si="8"/>
        <v>45158</v>
      </c>
      <c r="F53" s="670">
        <f t="shared" si="9"/>
        <v>45159</v>
      </c>
      <c r="G53" s="670">
        <f t="shared" si="10"/>
        <v>45162</v>
      </c>
    </row>
    <row r="54" spans="1:7" ht="19.5" customHeight="1">
      <c r="A54" s="970" t="s">
        <v>584</v>
      </c>
      <c r="B54" s="673" t="s">
        <v>498</v>
      </c>
      <c r="C54" s="670">
        <f>C53+7</f>
        <v>45157</v>
      </c>
      <c r="D54" s="703" t="s">
        <v>102</v>
      </c>
      <c r="E54" s="670">
        <f t="shared" ref="E54:E56" si="11">C54+8</f>
        <v>45165</v>
      </c>
      <c r="F54" s="670">
        <f t="shared" ref="F54:F56" si="12">C54+9</f>
        <v>45166</v>
      </c>
      <c r="G54" s="670">
        <f t="shared" ref="G54:G56" si="13">C54+12</f>
        <v>45169</v>
      </c>
    </row>
    <row r="55" spans="1:7" ht="19.5" customHeight="1">
      <c r="A55" s="970" t="s">
        <v>115</v>
      </c>
      <c r="B55" s="673" t="s">
        <v>589</v>
      </c>
      <c r="C55" s="670">
        <f t="shared" ref="C55:C57" si="14">C54+7</f>
        <v>45164</v>
      </c>
      <c r="D55" s="703" t="s">
        <v>102</v>
      </c>
      <c r="E55" s="670">
        <f t="shared" si="11"/>
        <v>45172</v>
      </c>
      <c r="F55" s="670">
        <f t="shared" si="12"/>
        <v>45173</v>
      </c>
      <c r="G55" s="670">
        <f t="shared" si="13"/>
        <v>45176</v>
      </c>
    </row>
    <row r="56" spans="1:7" ht="19.5" customHeight="1">
      <c r="A56" s="970" t="s">
        <v>505</v>
      </c>
      <c r="B56" s="673" t="s">
        <v>590</v>
      </c>
      <c r="C56" s="670">
        <f t="shared" si="14"/>
        <v>45171</v>
      </c>
      <c r="D56" s="703" t="s">
        <v>102</v>
      </c>
      <c r="E56" s="670">
        <f t="shared" si="11"/>
        <v>45179</v>
      </c>
      <c r="F56" s="670">
        <f t="shared" si="12"/>
        <v>45180</v>
      </c>
      <c r="G56" s="670">
        <f t="shared" si="13"/>
        <v>45183</v>
      </c>
    </row>
    <row r="57" spans="1:7" ht="19.5" customHeight="1">
      <c r="A57" s="672" t="s">
        <v>506</v>
      </c>
      <c r="B57" s="673" t="s">
        <v>548</v>
      </c>
      <c r="C57" s="670">
        <f t="shared" si="14"/>
        <v>45178</v>
      </c>
      <c r="D57" s="703" t="s">
        <v>102</v>
      </c>
      <c r="E57" s="670">
        <f t="shared" ref="E57" si="15">C57+8</f>
        <v>45186</v>
      </c>
      <c r="F57" s="670">
        <f t="shared" ref="F57" si="16">C57+9</f>
        <v>45187</v>
      </c>
      <c r="G57" s="670">
        <f t="shared" ref="G57" si="17">C57+12</f>
        <v>45190</v>
      </c>
    </row>
    <row r="58" spans="1:7" ht="15" customHeight="1">
      <c r="A58" s="1009" t="s">
        <v>142</v>
      </c>
      <c r="B58" s="1009"/>
      <c r="C58" s="1009"/>
      <c r="D58" s="1009"/>
      <c r="E58" s="1009"/>
      <c r="F58" s="1009"/>
      <c r="G58" s="131"/>
    </row>
    <row r="59" spans="1:7" ht="15" customHeight="1">
      <c r="A59" s="999" t="s">
        <v>87</v>
      </c>
      <c r="B59" s="999"/>
      <c r="C59" s="999"/>
      <c r="D59" s="999"/>
      <c r="E59" s="999"/>
      <c r="F59" s="999"/>
      <c r="G59" s="131"/>
    </row>
    <row r="60" spans="1:7" ht="15" customHeight="1">
      <c r="A60" s="158" t="s">
        <v>84</v>
      </c>
      <c r="E60" s="281"/>
      <c r="F60" s="131"/>
      <c r="G60" s="131"/>
    </row>
    <row r="61" spans="1:7" ht="15" customHeight="1">
      <c r="A61" s="299" t="s">
        <v>143</v>
      </c>
      <c r="E61" s="281"/>
      <c r="F61" s="131"/>
      <c r="G61" s="131"/>
    </row>
    <row r="62" spans="1:7" ht="15" customHeight="1">
      <c r="A62" s="299"/>
      <c r="E62" s="281"/>
      <c r="F62" s="131"/>
      <c r="G62" s="131"/>
    </row>
    <row r="63" spans="1:7" s="131" customFormat="1" ht="15" customHeight="1">
      <c r="A63" s="178" t="s">
        <v>65</v>
      </c>
      <c r="B63" s="278"/>
      <c r="C63" s="279"/>
      <c r="D63" s="277"/>
      <c r="E63" s="281"/>
    </row>
    <row r="64" spans="1:7" s="131" customFormat="1" ht="15" customHeight="1">
      <c r="A64" s="111" t="s">
        <v>0</v>
      </c>
      <c r="B64" s="280"/>
      <c r="C64" s="281"/>
      <c r="D64" s="300"/>
      <c r="E64" s="281"/>
      <c r="F64" s="161"/>
      <c r="G64" s="161"/>
    </row>
    <row r="65" spans="1:7" s="131" customFormat="1" ht="15" customHeight="1">
      <c r="A65" s="212" t="s">
        <v>88</v>
      </c>
      <c r="B65" s="121"/>
      <c r="C65" s="281"/>
      <c r="D65" s="300"/>
      <c r="E65" s="300"/>
      <c r="F65" s="161"/>
      <c r="G65" s="161"/>
    </row>
    <row r="66" spans="1:7" s="131" customFormat="1" ht="15" customHeight="1">
      <c r="A66" s="212" t="s">
        <v>67</v>
      </c>
      <c r="B66" s="121"/>
      <c r="C66" s="281"/>
      <c r="D66" s="300"/>
      <c r="F66" s="161"/>
      <c r="G66" s="161"/>
    </row>
    <row r="67" spans="1:7" s="131" customFormat="1" ht="15" customHeight="1">
      <c r="A67" s="212" t="s">
        <v>68</v>
      </c>
      <c r="C67" s="161"/>
      <c r="F67" s="161"/>
      <c r="G67" s="161"/>
    </row>
    <row r="68" spans="1:7" s="131" customFormat="1" ht="15" customHeight="1">
      <c r="A68" s="212" t="s">
        <v>89</v>
      </c>
      <c r="C68" s="161"/>
      <c r="E68" s="250"/>
      <c r="F68" s="251"/>
      <c r="G68" s="251"/>
    </row>
  </sheetData>
  <customSheetViews>
    <customSheetView guid="{035FD7B7-E407-47C6-82D2-F16A7036DEE3}" showGridLines="0" hiddenRows="1">
      <selection activeCell="D67" sqref="D67"/>
      <pageMargins left="0" right="0" top="0" bottom="0" header="0" footer="0"/>
      <pageSetup scale="60" orientation="landscape"/>
    </customSheetView>
    <customSheetView guid="{D73C7D54-4891-4237-9750-225D2462AB34}" showGridLines="0" topLeftCell="B29">
      <selection activeCell="E13" sqref="E13"/>
      <pageMargins left="0" right="0" top="0" bottom="0" header="0" footer="0"/>
      <pageSetup scale="60" orientation="landscape"/>
    </customSheetView>
    <customSheetView guid="{77C6715E-78A8-45AF-BBE5-55C648F3FD39}" showGridLines="0">
      <selection activeCell="F11" sqref="F11"/>
      <pageMargins left="0" right="0" top="0" bottom="0" header="0" footer="0"/>
      <pageSetup scale="60" orientation="landscape" r:id="rId1"/>
    </customSheetView>
    <customSheetView guid="{C6EA2456-9077-41F6-8AD1-2B98609E6968}" scale="85" showGridLines="0">
      <selection activeCell="D36" sqref="D36"/>
      <pageMargins left="0" right="0" top="0" bottom="0" header="0" footer="0"/>
      <pageSetup scale="60" orientation="landscape"/>
    </customSheetView>
    <customSheetView guid="{36EED012-CDEF-4DC1-8A77-CC61E5DDA9AF}" scale="85" showGridLines="0">
      <selection activeCell="M31" sqref="M31"/>
      <pageMargins left="0" right="0" top="0" bottom="0" header="0" footer="0"/>
      <pageSetup scale="60" orientation="landscape"/>
    </customSheetView>
    <customSheetView guid="{6D779134-8889-443F-9ACA-8D735092180D}" showGridLines="0" topLeftCell="A7">
      <selection activeCell="H22" sqref="H22"/>
      <pageMargins left="0" right="0" top="0" bottom="0" header="0" footer="0"/>
      <pageSetup scale="60" orientation="landscape" r:id="rId2"/>
    </customSheetView>
    <customSheetView guid="{DB8C7FDF-A076-429E-9C69-19F5346810D2}" scale="85" showGridLines="0" topLeftCell="A22">
      <selection activeCell="B48" sqref="B48"/>
      <pageMargins left="0" right="0" top="0" bottom="0" header="0" footer="0"/>
      <pageSetup scale="60" orientation="landscape"/>
    </customSheetView>
    <customSheetView guid="{4BAB3EE4-9C54-4B90-B433-C200B8083694}" scale="85" showGridLines="0">
      <selection activeCell="B33" sqref="B33"/>
      <pageMargins left="0" right="0" top="0" bottom="0" header="0" footer="0"/>
      <pageSetup scale="60" orientation="landscape"/>
    </customSheetView>
    <customSheetView guid="{A0571078-F8D9-4419-99DA-CC05A0A8884F}" scale="85" showPageBreaks="1" showGridLines="0" printArea="1" topLeftCell="A4">
      <selection activeCell="C24" sqref="C24:C25"/>
      <rowBreaks count="1" manualBreakCount="1">
        <brk id="21" max="6" man="1"/>
      </rowBreaks>
      <pageMargins left="0" right="0" top="0" bottom="0" header="0" footer="0"/>
      <pageSetup scale="60" orientation="landscape"/>
    </customSheetView>
    <customSheetView guid="{23D6460C-E645-4432-B260-E5EED77E92F3}" scale="85" showGridLines="0">
      <selection activeCell="B33" sqref="B33"/>
      <rowBreaks count="1" manualBreakCount="1">
        <brk id="16" max="6" man="1"/>
      </rowBreaks>
      <pageMargins left="0" right="0" top="0" bottom="0" header="0" footer="0"/>
      <pageSetup scale="60" orientation="landscape"/>
    </customSheetView>
    <customSheetView guid="{CEA7FD87-719A-426A-B06E-9D4E99783EED}" scale="85" showPageBreaks="1" showGridLines="0" topLeftCell="A4">
      <selection activeCell="E11" sqref="E11"/>
      <rowBreaks count="2" manualBreakCount="2">
        <brk id="16" max="6" man="1"/>
        <brk id="70" max="16383" man="1"/>
      </rowBreaks>
      <pageMargins left="0" right="0" top="0" bottom="0" header="0" footer="0"/>
      <pageSetup scale="60" orientation="landscape"/>
    </customSheetView>
    <customSheetView guid="{88931C49-9137-4FED-AEBA-55DC84EE773E}" scale="85" showGridLines="0">
      <selection activeCell="H24" sqref="H24"/>
      <rowBreaks count="1" manualBreakCount="1">
        <brk id="16" max="6" man="1"/>
      </rowBreaks>
      <pageMargins left="0" right="0" top="0" bottom="0" header="0" footer="0"/>
      <pageSetup scale="60" orientation="landscape"/>
    </customSheetView>
    <customSheetView guid="{D7835D66-B13D-4A90-85BF-DC3ACE120431}" scale="85" showGridLines="0" topLeftCell="A7">
      <selection activeCell="J13" sqref="J13"/>
      <pageMargins left="0" right="0" top="0" bottom="0" header="0" footer="0"/>
      <pageSetup scale="60" orientation="landscape"/>
    </customSheetView>
    <customSheetView guid="{93A7AE30-CF2C-4CF1-930B-9425B5F5817D}" scale="85" showGridLines="0" topLeftCell="A7">
      <selection activeCell="E29" sqref="E29"/>
      <pageMargins left="0" right="0" top="0" bottom="0" header="0" footer="0"/>
      <pageSetup scale="60" orientation="landscape"/>
    </customSheetView>
    <customSheetView guid="{C00304E5-BAC8-4C34-B3D2-AD7EACE0CB92}" scale="85" showGridLines="0" topLeftCell="A10">
      <selection activeCell="H22" sqref="H22"/>
      <pageMargins left="0" right="0" top="0" bottom="0" header="0" footer="0"/>
      <pageSetup scale="60" orientation="landscape"/>
    </customSheetView>
    <customSheetView guid="{B9C309E4-7299-4CD5-AAAB-CF9542D1540F}" scale="85" showGridLines="0" topLeftCell="A13">
      <selection activeCell="J42" sqref="J42"/>
      <pageMargins left="0" right="0" top="0" bottom="0" header="0" footer="0"/>
      <pageSetup scale="60" orientation="landscape"/>
    </customSheetView>
    <customSheetView guid="{3E9A2BAE-164D-47A0-8104-C7D4E0A4EAEF}" scale="85" showGridLines="0" topLeftCell="A4">
      <selection activeCell="F6" sqref="F6"/>
      <pageMargins left="0" right="0" top="0" bottom="0" header="0" footer="0"/>
      <pageSetup scale="60" orientation="landscape"/>
    </customSheetView>
    <customSheetView guid="{3DA74F3E-F145-470D-BDA0-4288A858AFDF}" scale="85" showGridLines="0">
      <selection activeCell="F6" sqref="F6"/>
      <pageMargins left="0" right="0" top="0" bottom="0" header="0" footer="0"/>
      <pageSetup scale="60" orientation="landscape"/>
    </customSheetView>
    <customSheetView guid="{8E2DF192-20FD-40DB-8385-493ED9B1C2BF}" scale="85" showGridLines="0" topLeftCell="A28">
      <selection activeCell="B43" sqref="B43"/>
      <pageMargins left="0" right="0" top="0" bottom="0" header="0" footer="0"/>
      <pageSetup scale="60" orientation="landscape"/>
    </customSheetView>
  </customSheetViews>
  <mergeCells count="28">
    <mergeCell ref="A59:F59"/>
    <mergeCell ref="A35:G35"/>
    <mergeCell ref="D48:G48"/>
    <mergeCell ref="A48:A51"/>
    <mergeCell ref="B48:B51"/>
    <mergeCell ref="C50:C51"/>
    <mergeCell ref="A58:F58"/>
    <mergeCell ref="A31:G31"/>
    <mergeCell ref="A19:G19"/>
    <mergeCell ref="A20:G20"/>
    <mergeCell ref="A21:A24"/>
    <mergeCell ref="B21:B24"/>
    <mergeCell ref="C23:C24"/>
    <mergeCell ref="D21:E21"/>
    <mergeCell ref="A30:E30"/>
    <mergeCell ref="A1:G2"/>
    <mergeCell ref="A16:G16"/>
    <mergeCell ref="A17:G17"/>
    <mergeCell ref="A18:G18"/>
    <mergeCell ref="A7:G7"/>
    <mergeCell ref="A8:G8"/>
    <mergeCell ref="A14:G14"/>
    <mergeCell ref="A15:G15"/>
    <mergeCell ref="A9:G9"/>
    <mergeCell ref="A10:G10"/>
    <mergeCell ref="A11:G11"/>
    <mergeCell ref="A12:G12"/>
    <mergeCell ref="A13:G13"/>
  </mergeCells>
  <conditionalFormatting sqref="B52:B57">
    <cfRule type="timePeriod" dxfId="6" priority="171" timePeriod="lastWeek">
      <formula>AND(TODAY()-ROUNDDOWN(B52,0)&gt;=(WEEKDAY(TODAY())),TODAY()-ROUNDDOWN(B52,0)&lt;(WEEKDAY(TODAY())+7))</formula>
    </cfRule>
  </conditionalFormatting>
  <conditionalFormatting sqref="D52:D57">
    <cfRule type="timePeriod" dxfId="5" priority="152" timePeriod="lastWeek">
      <formula>AND(TODAY()-ROUNDDOWN(D52,0)&gt;=(WEEKDAY(TODAY())),TODAY()-ROUNDDOWN(D52,0)&lt;(WEEKDAY(TODAY())+7))</formula>
    </cfRule>
  </conditionalFormatting>
  <conditionalFormatting sqref="D52:D57">
    <cfRule type="timePeriod" dxfId="4" priority="151" timePeriod="lastWeek">
      <formula>AND(TODAY()-ROUNDDOWN(D52,0)&gt;=(WEEKDAY(TODAY())),TODAY()-ROUNDDOWN(D52,0)&lt;(WEEKDAY(TODAY())+7))</formula>
    </cfRule>
  </conditionalFormatting>
  <conditionalFormatting sqref="D52:D57">
    <cfRule type="timePeriod" dxfId="3" priority="146" timePeriod="lastWeek">
      <formula>AND(TODAY()-ROUNDDOWN(D52,0)&gt;=(WEEKDAY(TODAY())),TODAY()-ROUNDDOWN(D52,0)&lt;(WEEKDAY(TODAY())+7))</formula>
    </cfRule>
  </conditionalFormatting>
  <conditionalFormatting sqref="D52:D57">
    <cfRule type="timePeriod" dxfId="2" priority="145" timePeriod="lastWeek">
      <formula>AND(TODAY()-ROUNDDOWN(D52,0)&gt;=(WEEKDAY(TODAY())),TODAY()-ROUNDDOWN(D52,0)&lt;(WEEKDAY(TODAY())+7))</formula>
    </cfRule>
  </conditionalFormatting>
  <conditionalFormatting sqref="D52:D57">
    <cfRule type="timePeriod" dxfId="1" priority="144" timePeriod="lastWeek">
      <formula>AND(TODAY()-ROUNDDOWN(D52,0)&gt;=(WEEKDAY(TODAY())),TODAY()-ROUNDDOWN(D52,0)&lt;(WEEKDAY(TODAY())+7))</formula>
    </cfRule>
  </conditionalFormatting>
  <conditionalFormatting sqref="D52:D57">
    <cfRule type="timePeriod" dxfId="0" priority="143" timePeriod="lastWeek">
      <formula>AND(TODAY()-ROUNDDOWN(D52,0)&gt;=(WEEKDAY(TODAY())),TODAY()-ROUNDDOWN(D52,0)&lt;(WEEKDAY(TODAY())+7))</formula>
    </cfRule>
  </conditionalFormatting>
  <hyperlinks>
    <hyperlink ref="A5" location="MENU!A1" display="BACK TO MENU" xr:uid="{00000000-0004-0000-0400-000000000000}"/>
  </hyperlinks>
  <pageMargins left="0.7" right="0.7" top="0.75" bottom="0.75" header="0.3" footer="0.3"/>
  <pageSetup scale="60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workbookViewId="0">
      <selection activeCell="A9" sqref="A9:E17"/>
    </sheetView>
  </sheetViews>
  <sheetFormatPr defaultColWidth="8.875" defaultRowHeight="14.25"/>
  <cols>
    <col min="1" max="1" width="31.625" style="250" customWidth="1"/>
    <col min="2" max="2" width="14.375" style="250" customWidth="1"/>
    <col min="3" max="3" width="15.125" style="251" customWidth="1"/>
    <col min="4" max="5" width="14" style="250" customWidth="1"/>
    <col min="6" max="6" width="9.25" style="250" customWidth="1"/>
    <col min="7" max="7" width="9.875" style="250" customWidth="1"/>
    <col min="8" max="8" width="10.5" style="250" customWidth="1"/>
    <col min="9" max="16384" width="8.875" style="250"/>
  </cols>
  <sheetData>
    <row r="1" spans="1:7" ht="24.95" customHeight="1">
      <c r="A1" s="994" t="s">
        <v>90</v>
      </c>
      <c r="B1" s="994"/>
      <c r="C1" s="994"/>
      <c r="D1" s="994"/>
      <c r="E1" s="994"/>
    </row>
    <row r="2" spans="1:7" ht="37.5">
      <c r="A2" s="252"/>
      <c r="B2" s="252"/>
      <c r="C2" s="252"/>
      <c r="D2" s="252"/>
      <c r="E2" s="252"/>
      <c r="F2" s="253"/>
    </row>
    <row r="3" spans="1:7" s="249" customFormat="1" ht="20.100000000000001" customHeight="1">
      <c r="A3" s="1013" t="s">
        <v>420</v>
      </c>
      <c r="B3" s="1013"/>
      <c r="C3" s="1013"/>
      <c r="D3" s="1013"/>
      <c r="E3" s="1013"/>
      <c r="F3" s="1013"/>
      <c r="G3" s="1013"/>
    </row>
    <row r="4" spans="1:7" ht="15" customHeight="1">
      <c r="D4" s="257" t="s">
        <v>91</v>
      </c>
    </row>
    <row r="5" spans="1:7" s="249" customFormat="1" ht="20.100000000000001" customHeight="1">
      <c r="A5" s="13" t="s">
        <v>70</v>
      </c>
      <c r="C5" s="261"/>
    </row>
    <row r="6" spans="1:7" ht="15" customHeight="1"/>
    <row r="7" spans="1:7" s="131" customFormat="1" ht="20.100000000000001" customHeight="1"/>
    <row r="8" spans="1:7" s="131" customFormat="1" ht="20.100000000000001" customHeight="1"/>
    <row r="9" spans="1:7" s="131" customFormat="1" ht="20.100000000000001" customHeight="1">
      <c r="A9" s="991" t="s">
        <v>75</v>
      </c>
      <c r="B9" s="987" t="s">
        <v>145</v>
      </c>
      <c r="C9" s="728" t="s">
        <v>2</v>
      </c>
      <c r="D9" s="1014" t="s">
        <v>74</v>
      </c>
      <c r="E9" s="1015"/>
      <c r="F9" s="726"/>
    </row>
    <row r="10" spans="1:7" s="131" customFormat="1" ht="38.25" customHeight="1">
      <c r="A10" s="1010"/>
      <c r="B10" s="988"/>
      <c r="C10" s="732" t="s">
        <v>419</v>
      </c>
      <c r="D10" s="736" t="s">
        <v>127</v>
      </c>
      <c r="E10" s="736" t="s">
        <v>77</v>
      </c>
    </row>
    <row r="11" spans="1:7" s="131" customFormat="1" ht="20.100000000000001" customHeight="1">
      <c r="A11" s="992"/>
      <c r="B11" s="989"/>
      <c r="C11" s="727" t="s">
        <v>21</v>
      </c>
      <c r="D11" s="733" t="s">
        <v>421</v>
      </c>
      <c r="E11" s="731" t="s">
        <v>422</v>
      </c>
    </row>
    <row r="12" spans="1:7" s="131" customFormat="1" ht="20.100000000000001" customHeight="1">
      <c r="A12" s="920" t="s">
        <v>536</v>
      </c>
      <c r="B12" s="515" t="s">
        <v>537</v>
      </c>
      <c r="C12" s="23">
        <v>45139</v>
      </c>
      <c r="D12" s="23">
        <f t="shared" ref="D12" si="0">C12+6</f>
        <v>45145</v>
      </c>
      <c r="E12" s="23">
        <f t="shared" ref="E12" si="1">C12+9</f>
        <v>45148</v>
      </c>
      <c r="F12" s="502"/>
    </row>
    <row r="13" spans="1:7" s="131" customFormat="1" ht="20.100000000000001" customHeight="1">
      <c r="A13" s="920" t="s">
        <v>523</v>
      </c>
      <c r="B13" s="515" t="s">
        <v>515</v>
      </c>
      <c r="C13" s="23">
        <f t="shared" ref="C13:C17" si="2">C12+7</f>
        <v>45146</v>
      </c>
      <c r="D13" s="23">
        <f t="shared" ref="D13:D17" si="3">C13+6</f>
        <v>45152</v>
      </c>
      <c r="E13" s="23">
        <f t="shared" ref="E13:E17" si="4">C13+9</f>
        <v>45155</v>
      </c>
    </row>
    <row r="14" spans="1:7" s="131" customFormat="1" ht="20.100000000000001" customHeight="1">
      <c r="A14" s="920" t="s">
        <v>551</v>
      </c>
      <c r="B14" s="515" t="s">
        <v>531</v>
      </c>
      <c r="C14" s="23">
        <f t="shared" si="2"/>
        <v>45153</v>
      </c>
      <c r="D14" s="23">
        <f t="shared" ref="D14:D15" si="5">C14+6</f>
        <v>45159</v>
      </c>
      <c r="E14" s="23">
        <f t="shared" ref="E14:E15" si="6">C14+9</f>
        <v>45162</v>
      </c>
    </row>
    <row r="15" spans="1:7" s="131" customFormat="1" ht="20.100000000000001" customHeight="1">
      <c r="A15" s="971" t="s">
        <v>158</v>
      </c>
      <c r="B15" s="972"/>
      <c r="C15" s="23">
        <f t="shared" si="2"/>
        <v>45160</v>
      </c>
      <c r="D15" s="23">
        <f t="shared" si="5"/>
        <v>45166</v>
      </c>
      <c r="E15" s="23">
        <f t="shared" si="6"/>
        <v>45169</v>
      </c>
    </row>
    <row r="16" spans="1:7" s="131" customFormat="1" ht="20.100000000000001" customHeight="1">
      <c r="A16" s="920" t="s">
        <v>483</v>
      </c>
      <c r="B16" s="515" t="s">
        <v>704</v>
      </c>
      <c r="C16" s="23">
        <f t="shared" si="2"/>
        <v>45167</v>
      </c>
      <c r="D16" s="23">
        <f t="shared" si="3"/>
        <v>45173</v>
      </c>
      <c r="E16" s="23">
        <f t="shared" si="4"/>
        <v>45176</v>
      </c>
    </row>
    <row r="17" spans="1:9" s="131" customFormat="1" ht="20.100000000000001" customHeight="1">
      <c r="A17" s="920" t="s">
        <v>512</v>
      </c>
      <c r="B17" s="515" t="s">
        <v>705</v>
      </c>
      <c r="C17" s="23">
        <f t="shared" si="2"/>
        <v>45174</v>
      </c>
      <c r="D17" s="23">
        <f t="shared" si="3"/>
        <v>45180</v>
      </c>
      <c r="E17" s="23">
        <f t="shared" si="4"/>
        <v>45183</v>
      </c>
    </row>
    <row r="18" spans="1:9" ht="20.100000000000001" customHeight="1">
      <c r="A18" s="1011" t="s">
        <v>87</v>
      </c>
      <c r="B18" s="1011"/>
      <c r="C18" s="1011"/>
      <c r="D18" s="1011"/>
      <c r="E18" s="1011"/>
      <c r="F18" s="250" t="s">
        <v>132</v>
      </c>
    </row>
    <row r="19" spans="1:9" ht="49.5" customHeight="1">
      <c r="A19" s="1012" t="s">
        <v>423</v>
      </c>
      <c r="B19" s="1012"/>
      <c r="C19" s="1012"/>
      <c r="D19" s="1012"/>
      <c r="E19" s="1012"/>
      <c r="F19" s="709"/>
      <c r="G19" s="709"/>
      <c r="H19" s="709"/>
      <c r="I19" s="709"/>
    </row>
    <row r="20" spans="1:9" s="131" customFormat="1" ht="15" customHeight="1">
      <c r="A20" s="163" t="s">
        <v>84</v>
      </c>
      <c r="C20" s="161"/>
    </row>
    <row r="21" spans="1:9" s="131" customFormat="1" ht="15" customHeight="1">
      <c r="A21" s="299" t="s">
        <v>424</v>
      </c>
      <c r="B21" s="299"/>
      <c r="C21" s="299"/>
      <c r="D21" s="299"/>
      <c r="E21" s="299"/>
      <c r="F21" s="299"/>
      <c r="H21" s="299"/>
      <c r="I21" s="299" t="s">
        <v>508</v>
      </c>
    </row>
    <row r="22" spans="1:9" s="131" customFormat="1" ht="15" customHeight="1">
      <c r="A22" s="299" t="s">
        <v>425</v>
      </c>
      <c r="B22" s="299"/>
      <c r="C22" s="299"/>
      <c r="D22" s="299"/>
      <c r="E22" s="299"/>
      <c r="F22" s="299"/>
      <c r="H22" s="299"/>
      <c r="I22" s="299" t="s">
        <v>509</v>
      </c>
    </row>
    <row r="23" spans="1:9" s="131" customFormat="1" ht="15" customHeight="1">
      <c r="A23" s="299"/>
      <c r="B23" s="299"/>
      <c r="C23" s="161"/>
    </row>
    <row r="24" spans="1:9" s="131" customFormat="1" ht="15" customHeight="1">
      <c r="A24" s="299"/>
      <c r="B24" s="299"/>
      <c r="C24" s="161"/>
    </row>
    <row r="25" spans="1:9" s="131" customFormat="1" ht="15" customHeight="1">
      <c r="A25" s="178" t="s">
        <v>65</v>
      </c>
      <c r="B25" s="278"/>
      <c r="C25" s="279"/>
      <c r="D25" s="277"/>
      <c r="E25" s="281"/>
    </row>
    <row r="26" spans="1:9" s="131" customFormat="1" ht="15" customHeight="1">
      <c r="A26" s="111" t="s">
        <v>0</v>
      </c>
      <c r="B26" s="280"/>
      <c r="C26" s="281"/>
      <c r="D26" s="300"/>
      <c r="E26" s="281"/>
    </row>
    <row r="27" spans="1:9" s="131" customFormat="1" ht="15" customHeight="1">
      <c r="A27" s="212" t="s">
        <v>88</v>
      </c>
      <c r="B27" s="121"/>
      <c r="C27" s="281"/>
      <c r="D27" s="300"/>
      <c r="E27" s="281"/>
    </row>
    <row r="28" spans="1:9" s="131" customFormat="1" ht="15" customHeight="1">
      <c r="A28" s="212" t="s">
        <v>67</v>
      </c>
      <c r="B28" s="121"/>
      <c r="C28" s="281"/>
      <c r="D28" s="300"/>
      <c r="E28" s="300"/>
    </row>
    <row r="29" spans="1:9" s="131" customFormat="1" ht="15" customHeight="1">
      <c r="A29" s="212" t="s">
        <v>68</v>
      </c>
      <c r="C29" s="161"/>
    </row>
    <row r="30" spans="1:9" s="131" customFormat="1" ht="15" customHeight="1">
      <c r="A30" s="212" t="s">
        <v>89</v>
      </c>
      <c r="C30" s="161"/>
    </row>
    <row r="31" spans="1:9" ht="15" customHeight="1"/>
  </sheetData>
  <mergeCells count="7">
    <mergeCell ref="A1:E1"/>
    <mergeCell ref="A9:A11"/>
    <mergeCell ref="B9:B11"/>
    <mergeCell ref="A18:E18"/>
    <mergeCell ref="A19:E19"/>
    <mergeCell ref="A3:G3"/>
    <mergeCell ref="D9:E9"/>
  </mergeCells>
  <hyperlinks>
    <hyperlink ref="A5" location="MENU!A1" display="BACK TO MENU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workbookViewId="0">
      <selection activeCell="I23" activeCellId="1" sqref="I21 I23"/>
    </sheetView>
  </sheetViews>
  <sheetFormatPr defaultColWidth="8.875" defaultRowHeight="14.25"/>
  <cols>
    <col min="1" max="1" width="25.25" style="250" customWidth="1"/>
    <col min="2" max="2" width="14.375" style="250" customWidth="1"/>
    <col min="3" max="3" width="15.125" style="251" customWidth="1"/>
    <col min="4" max="5" width="14" style="250" customWidth="1"/>
    <col min="6" max="6" width="9.25" style="250" customWidth="1"/>
    <col min="7" max="7" width="9.875" style="250" customWidth="1"/>
    <col min="8" max="8" width="10.5" style="250" customWidth="1"/>
    <col min="9" max="16384" width="8.875" style="250"/>
  </cols>
  <sheetData>
    <row r="1" spans="1:7" ht="24.95" customHeight="1">
      <c r="A1" s="994" t="s">
        <v>90</v>
      </c>
      <c r="B1" s="994"/>
      <c r="C1" s="994"/>
      <c r="D1" s="994"/>
      <c r="E1" s="994"/>
    </row>
    <row r="2" spans="1:7" ht="37.5">
      <c r="A2" s="252"/>
      <c r="B2" s="252"/>
      <c r="C2" s="252"/>
      <c r="D2" s="252"/>
      <c r="E2" s="252"/>
      <c r="F2" s="253"/>
    </row>
    <row r="3" spans="1:7" s="249" customFormat="1" ht="20.100000000000001" customHeight="1">
      <c r="A3" s="1013" t="s">
        <v>480</v>
      </c>
      <c r="B3" s="1013"/>
      <c r="C3" s="1013"/>
      <c r="D3" s="1013"/>
      <c r="E3" s="1013"/>
      <c r="F3" s="1013"/>
      <c r="G3" s="1013"/>
    </row>
    <row r="4" spans="1:7" ht="15" customHeight="1">
      <c r="D4" s="257" t="s">
        <v>91</v>
      </c>
    </row>
    <row r="5" spans="1:7" s="249" customFormat="1" ht="20.100000000000001" customHeight="1">
      <c r="A5" s="13" t="s">
        <v>70</v>
      </c>
      <c r="C5" s="261"/>
    </row>
    <row r="6" spans="1:7" ht="15" customHeight="1"/>
    <row r="7" spans="1:7" s="131" customFormat="1" ht="20.100000000000001" customHeight="1"/>
    <row r="8" spans="1:7" s="131" customFormat="1" ht="20.100000000000001" customHeight="1"/>
    <row r="9" spans="1:7" s="131" customFormat="1" ht="20.100000000000001" customHeight="1">
      <c r="A9" s="991" t="s">
        <v>75</v>
      </c>
      <c r="B9" s="987" t="s">
        <v>145</v>
      </c>
      <c r="C9" s="728" t="s">
        <v>2</v>
      </c>
      <c r="D9" s="1014" t="s">
        <v>74</v>
      </c>
      <c r="E9" s="1015"/>
      <c r="F9" s="726"/>
    </row>
    <row r="10" spans="1:7" s="131" customFormat="1" ht="38.25" customHeight="1">
      <c r="A10" s="1010"/>
      <c r="B10" s="988"/>
      <c r="C10" s="732" t="s">
        <v>419</v>
      </c>
      <c r="D10" s="736" t="s">
        <v>31</v>
      </c>
      <c r="E10" s="736" t="s">
        <v>17</v>
      </c>
    </row>
    <row r="11" spans="1:7" s="131" customFormat="1" ht="20.100000000000001" customHeight="1">
      <c r="A11" s="992"/>
      <c r="B11" s="989"/>
      <c r="C11" s="727" t="s">
        <v>32</v>
      </c>
      <c r="D11" s="733" t="s">
        <v>149</v>
      </c>
      <c r="E11" s="731" t="s">
        <v>78</v>
      </c>
    </row>
    <row r="12" spans="1:7" s="131" customFormat="1" ht="20.100000000000001" customHeight="1">
      <c r="A12" s="920" t="s">
        <v>502</v>
      </c>
      <c r="B12" s="515" t="s">
        <v>538</v>
      </c>
      <c r="C12" s="23">
        <v>45141</v>
      </c>
      <c r="D12" s="23">
        <f>C12+3</f>
        <v>45144</v>
      </c>
      <c r="E12" s="23">
        <f>C12+6</f>
        <v>45147</v>
      </c>
      <c r="F12" s="502"/>
    </row>
    <row r="13" spans="1:7" s="131" customFormat="1" ht="20.100000000000001" customHeight="1">
      <c r="A13" s="920"/>
      <c r="B13" s="515"/>
      <c r="C13" s="23">
        <f t="shared" ref="C13:C17" si="0">C12+7</f>
        <v>45148</v>
      </c>
      <c r="D13" s="1016" t="s">
        <v>123</v>
      </c>
      <c r="E13" s="1017"/>
    </row>
    <row r="14" spans="1:7" s="131" customFormat="1" ht="20.100000000000001" customHeight="1">
      <c r="A14" s="920" t="s">
        <v>503</v>
      </c>
      <c r="B14" s="515" t="s">
        <v>702</v>
      </c>
      <c r="C14" s="23">
        <f t="shared" si="0"/>
        <v>45155</v>
      </c>
      <c r="D14" s="23">
        <f>C14+3</f>
        <v>45158</v>
      </c>
      <c r="E14" s="23">
        <f>C14+6</f>
        <v>45161</v>
      </c>
    </row>
    <row r="15" spans="1:7" s="131" customFormat="1" ht="20.100000000000001" customHeight="1">
      <c r="A15" s="920"/>
      <c r="B15" s="515"/>
      <c r="C15" s="23">
        <f t="shared" si="0"/>
        <v>45162</v>
      </c>
      <c r="D15" s="1016" t="s">
        <v>123</v>
      </c>
      <c r="E15" s="1017"/>
    </row>
    <row r="16" spans="1:7" s="131" customFormat="1" ht="20.100000000000001" customHeight="1">
      <c r="A16" s="920" t="s">
        <v>513</v>
      </c>
      <c r="B16" s="515" t="s">
        <v>703</v>
      </c>
      <c r="C16" s="23">
        <f t="shared" si="0"/>
        <v>45169</v>
      </c>
      <c r="D16" s="23">
        <f>C16+3</f>
        <v>45172</v>
      </c>
      <c r="E16" s="23">
        <f>C16+6</f>
        <v>45175</v>
      </c>
    </row>
    <row r="17" spans="1:9" s="131" customFormat="1" ht="20.100000000000001" customHeight="1">
      <c r="A17" s="920"/>
      <c r="B17" s="515"/>
      <c r="C17" s="23">
        <f t="shared" si="0"/>
        <v>45176</v>
      </c>
      <c r="D17" s="1016" t="s">
        <v>123</v>
      </c>
      <c r="E17" s="1017"/>
    </row>
    <row r="18" spans="1:9" ht="20.100000000000001" customHeight="1">
      <c r="A18" s="1011" t="s">
        <v>87</v>
      </c>
      <c r="B18" s="1011"/>
      <c r="C18" s="1011"/>
      <c r="D18" s="1011"/>
      <c r="E18" s="1011"/>
      <c r="F18" s="250" t="s">
        <v>132</v>
      </c>
    </row>
    <row r="19" spans="1:9" ht="49.5" customHeight="1">
      <c r="A19" s="1012" t="s">
        <v>479</v>
      </c>
      <c r="B19" s="1012"/>
      <c r="C19" s="1012"/>
      <c r="D19" s="1012"/>
      <c r="E19" s="1012"/>
      <c r="F19" s="709"/>
      <c r="G19" s="709"/>
      <c r="H19" s="709"/>
      <c r="I19" s="709"/>
    </row>
    <row r="20" spans="1:9" s="131" customFormat="1" ht="15" customHeight="1">
      <c r="A20" s="163" t="s">
        <v>84</v>
      </c>
      <c r="C20" s="161"/>
    </row>
    <row r="21" spans="1:9" s="131" customFormat="1" ht="15" customHeight="1">
      <c r="A21" s="299" t="s">
        <v>424</v>
      </c>
      <c r="B21" s="299"/>
      <c r="C21" s="299"/>
      <c r="D21" s="299"/>
      <c r="E21" s="299"/>
      <c r="F21" s="299"/>
      <c r="H21" s="299"/>
      <c r="I21" s="299" t="s">
        <v>516</v>
      </c>
    </row>
    <row r="22" spans="1:9" s="131" customFormat="1" ht="15" customHeight="1">
      <c r="A22" s="299" t="s">
        <v>425</v>
      </c>
      <c r="B22" s="299"/>
      <c r="C22" s="299"/>
      <c r="D22" s="299"/>
      <c r="E22" s="299"/>
      <c r="F22" s="299"/>
      <c r="H22" s="299"/>
      <c r="I22" s="299" t="s">
        <v>517</v>
      </c>
    </row>
    <row r="23" spans="1:9" s="131" customFormat="1" ht="15" customHeight="1">
      <c r="A23" s="299"/>
      <c r="B23" s="299"/>
      <c r="C23" s="161"/>
    </row>
    <row r="24" spans="1:9" s="131" customFormat="1" ht="15" customHeight="1">
      <c r="A24" s="299"/>
      <c r="B24" s="299"/>
      <c r="C24" s="161"/>
    </row>
    <row r="25" spans="1:9" s="131" customFormat="1" ht="15" customHeight="1">
      <c r="A25" s="178" t="s">
        <v>65</v>
      </c>
      <c r="B25" s="278"/>
      <c r="C25" s="279"/>
      <c r="D25" s="277"/>
      <c r="E25" s="281"/>
    </row>
    <row r="26" spans="1:9" s="131" customFormat="1" ht="15" customHeight="1">
      <c r="A26" s="111" t="s">
        <v>0</v>
      </c>
      <c r="B26" s="280"/>
      <c r="C26" s="281"/>
      <c r="D26" s="300"/>
      <c r="E26" s="281"/>
    </row>
    <row r="27" spans="1:9" s="131" customFormat="1" ht="15" customHeight="1">
      <c r="A27" s="212" t="s">
        <v>88</v>
      </c>
      <c r="B27" s="121"/>
      <c r="C27" s="281"/>
      <c r="D27" s="300"/>
      <c r="E27" s="281"/>
    </row>
    <row r="28" spans="1:9" s="131" customFormat="1" ht="15" customHeight="1">
      <c r="A28" s="212" t="s">
        <v>67</v>
      </c>
      <c r="B28" s="121"/>
      <c r="C28" s="281"/>
      <c r="D28" s="300"/>
      <c r="E28" s="300"/>
    </row>
    <row r="29" spans="1:9" s="131" customFormat="1" ht="15" customHeight="1">
      <c r="A29" s="212" t="s">
        <v>68</v>
      </c>
      <c r="C29" s="161"/>
    </row>
    <row r="30" spans="1:9" s="131" customFormat="1" ht="15" customHeight="1">
      <c r="A30" s="212" t="s">
        <v>89</v>
      </c>
      <c r="C30" s="161"/>
    </row>
    <row r="31" spans="1:9" ht="15" customHeight="1"/>
  </sheetData>
  <mergeCells count="10">
    <mergeCell ref="A19:E19"/>
    <mergeCell ref="A1:E1"/>
    <mergeCell ref="A3:G3"/>
    <mergeCell ref="A9:A11"/>
    <mergeCell ref="B9:B11"/>
    <mergeCell ref="D9:E9"/>
    <mergeCell ref="A18:E18"/>
    <mergeCell ref="D13:E13"/>
    <mergeCell ref="D15:E15"/>
    <mergeCell ref="D17:E17"/>
  </mergeCells>
  <hyperlinks>
    <hyperlink ref="A5" location="MENU!A1" display="BACK TO MENU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8"/>
  <sheetViews>
    <sheetView zoomScale="85" zoomScaleNormal="85" workbookViewId="0">
      <selection activeCell="C13" sqref="C13"/>
    </sheetView>
  </sheetViews>
  <sheetFormatPr defaultColWidth="8.875" defaultRowHeight="14.25"/>
  <cols>
    <col min="1" max="1" width="25.25" style="250" customWidth="1"/>
    <col min="2" max="2" width="12.125" style="250" customWidth="1"/>
    <col min="3" max="3" width="13.125" style="251" customWidth="1"/>
    <col min="4" max="5" width="14" style="250" customWidth="1"/>
    <col min="6" max="6" width="15.25" style="250" customWidth="1"/>
    <col min="7" max="8" width="14" style="251" customWidth="1"/>
    <col min="9" max="9" width="14" style="250" customWidth="1"/>
    <col min="10" max="10" width="9.25" style="250" customWidth="1"/>
    <col min="11" max="11" width="9.875" style="250" customWidth="1"/>
    <col min="12" max="12" width="10.5" style="250" customWidth="1"/>
    <col min="13" max="16384" width="8.875" style="250"/>
  </cols>
  <sheetData>
    <row r="1" spans="1:10" ht="24.95" customHeight="1">
      <c r="A1" s="994" t="s">
        <v>90</v>
      </c>
      <c r="B1" s="994"/>
      <c r="C1" s="994"/>
      <c r="D1" s="994"/>
      <c r="E1" s="994"/>
      <c r="F1" s="994"/>
      <c r="G1" s="994"/>
      <c r="H1" s="994"/>
      <c r="I1" s="282"/>
    </row>
    <row r="2" spans="1:10" ht="37.5">
      <c r="A2" s="994"/>
      <c r="B2" s="994"/>
      <c r="C2" s="994"/>
      <c r="D2" s="994"/>
      <c r="E2" s="994"/>
      <c r="F2" s="994"/>
      <c r="G2" s="994"/>
      <c r="H2" s="994"/>
      <c r="I2" s="282"/>
      <c r="J2" s="253"/>
    </row>
    <row r="3" spans="1:10" s="249" customFormat="1" ht="30" customHeight="1">
      <c r="A3" s="993" t="s">
        <v>144</v>
      </c>
      <c r="B3" s="993"/>
      <c r="C3" s="993"/>
      <c r="D3" s="993"/>
      <c r="E3" s="993"/>
      <c r="F3" s="993"/>
      <c r="G3" s="993"/>
      <c r="H3" s="993"/>
      <c r="I3" s="993"/>
    </row>
    <row r="4" spans="1:10" ht="15" customHeight="1">
      <c r="D4" s="257" t="s">
        <v>91</v>
      </c>
      <c r="H4" s="291" t="e">
        <f>#REF!</f>
        <v>#REF!</v>
      </c>
    </row>
    <row r="5" spans="1:10" s="249" customFormat="1" ht="20.100000000000001" customHeight="1">
      <c r="A5" s="13" t="s">
        <v>70</v>
      </c>
      <c r="C5" s="261"/>
      <c r="H5" s="261"/>
    </row>
    <row r="6" spans="1:10" ht="15" customHeight="1"/>
    <row r="7" spans="1:10" s="131" customFormat="1" ht="20.100000000000001" customHeight="1"/>
    <row r="8" spans="1:10" s="131" customFormat="1" ht="20.100000000000001" customHeight="1"/>
    <row r="9" spans="1:10" s="131" customFormat="1" ht="20.100000000000001" customHeight="1">
      <c r="A9" s="991" t="s">
        <v>75</v>
      </c>
      <c r="B9" s="987" t="s">
        <v>145</v>
      </c>
      <c r="C9" s="728" t="s">
        <v>2</v>
      </c>
      <c r="D9" s="729"/>
      <c r="E9" s="730"/>
      <c r="F9" s="759" t="s">
        <v>74</v>
      </c>
      <c r="G9" s="730"/>
      <c r="H9" s="730"/>
      <c r="I9" s="730"/>
    </row>
    <row r="10" spans="1:10" s="131" customFormat="1" ht="38.25" customHeight="1">
      <c r="A10" s="1010"/>
      <c r="B10" s="988"/>
      <c r="C10" s="732" t="s">
        <v>76</v>
      </c>
      <c r="D10" s="736" t="s">
        <v>30</v>
      </c>
      <c r="E10" s="736" t="s">
        <v>94</v>
      </c>
      <c r="F10" s="738" t="s">
        <v>146</v>
      </c>
      <c r="G10" s="736" t="s">
        <v>147</v>
      </c>
      <c r="H10" s="736" t="s">
        <v>9</v>
      </c>
      <c r="I10" s="736" t="s">
        <v>148</v>
      </c>
    </row>
    <row r="11" spans="1:10" s="131" customFormat="1" ht="20.100000000000001" customHeight="1">
      <c r="A11" s="992"/>
      <c r="B11" s="989"/>
      <c r="C11" s="727" t="s">
        <v>8</v>
      </c>
      <c r="D11" s="733" t="s">
        <v>149</v>
      </c>
      <c r="E11" s="731" t="s">
        <v>140</v>
      </c>
      <c r="F11" s="731" t="s">
        <v>150</v>
      </c>
      <c r="G11" s="731" t="s">
        <v>151</v>
      </c>
      <c r="H11" s="731" t="s">
        <v>152</v>
      </c>
      <c r="I11" s="731" t="s">
        <v>461</v>
      </c>
    </row>
    <row r="12" spans="1:10" s="131" customFormat="1" ht="20.100000000000001" customHeight="1">
      <c r="A12" s="716" t="s">
        <v>158</v>
      </c>
      <c r="B12" s="515"/>
      <c r="C12" s="23">
        <v>45108</v>
      </c>
      <c r="D12" s="23">
        <f t="shared" ref="D12:D15" si="0">C12+3</f>
        <v>45111</v>
      </c>
      <c r="E12" s="23">
        <f t="shared" ref="E12:E15" si="1">C12+5</f>
        <v>45113</v>
      </c>
      <c r="F12" s="23">
        <f t="shared" ref="F12:F15" si="2">C12+6</f>
        <v>45114</v>
      </c>
      <c r="G12" s="23">
        <f t="shared" ref="G12:G15" si="3">C12+7</f>
        <v>45115</v>
      </c>
      <c r="H12" s="23">
        <f t="shared" ref="H12:H15" si="4">C12+9</f>
        <v>45117</v>
      </c>
      <c r="I12" s="23">
        <f t="shared" ref="I12:I15" si="5">C12+10</f>
        <v>45118</v>
      </c>
      <c r="J12" s="502"/>
    </row>
    <row r="13" spans="1:10" s="131" customFormat="1" ht="20.100000000000001" customHeight="1">
      <c r="A13" s="716" t="s">
        <v>158</v>
      </c>
      <c r="B13" s="515"/>
      <c r="C13" s="23">
        <f>C12+7</f>
        <v>45115</v>
      </c>
      <c r="D13" s="23">
        <f t="shared" si="0"/>
        <v>45118</v>
      </c>
      <c r="E13" s="23">
        <f t="shared" si="1"/>
        <v>45120</v>
      </c>
      <c r="F13" s="23">
        <f t="shared" si="2"/>
        <v>45121</v>
      </c>
      <c r="G13" s="23">
        <f t="shared" si="3"/>
        <v>45122</v>
      </c>
      <c r="H13" s="23">
        <f t="shared" si="4"/>
        <v>45124</v>
      </c>
      <c r="I13" s="23">
        <f t="shared" si="5"/>
        <v>45125</v>
      </c>
    </row>
    <row r="14" spans="1:10" s="131" customFormat="1" ht="20.100000000000001" customHeight="1">
      <c r="A14" s="716" t="s">
        <v>158</v>
      </c>
      <c r="B14" s="515"/>
      <c r="C14" s="23">
        <f t="shared" ref="C14:C16" si="6">C13+7</f>
        <v>45122</v>
      </c>
      <c r="D14" s="23">
        <f t="shared" si="0"/>
        <v>45125</v>
      </c>
      <c r="E14" s="23">
        <f t="shared" si="1"/>
        <v>45127</v>
      </c>
      <c r="F14" s="23">
        <f t="shared" si="2"/>
        <v>45128</v>
      </c>
      <c r="G14" s="23">
        <f t="shared" si="3"/>
        <v>45129</v>
      </c>
      <c r="H14" s="23">
        <f t="shared" si="4"/>
        <v>45131</v>
      </c>
      <c r="I14" s="23">
        <f t="shared" si="5"/>
        <v>45132</v>
      </c>
    </row>
    <row r="15" spans="1:10" s="131" customFormat="1" ht="20.100000000000001" customHeight="1">
      <c r="A15" s="716" t="s">
        <v>158</v>
      </c>
      <c r="B15" s="515"/>
      <c r="C15" s="23">
        <f t="shared" si="6"/>
        <v>45129</v>
      </c>
      <c r="D15" s="23">
        <f t="shared" si="0"/>
        <v>45132</v>
      </c>
      <c r="E15" s="23">
        <f t="shared" si="1"/>
        <v>45134</v>
      </c>
      <c r="F15" s="23">
        <f t="shared" si="2"/>
        <v>45135</v>
      </c>
      <c r="G15" s="23">
        <f t="shared" si="3"/>
        <v>45136</v>
      </c>
      <c r="H15" s="23">
        <f t="shared" si="4"/>
        <v>45138</v>
      </c>
      <c r="I15" s="23">
        <f t="shared" si="5"/>
        <v>45139</v>
      </c>
    </row>
    <row r="16" spans="1:10" s="131" customFormat="1" ht="20.100000000000001" customHeight="1">
      <c r="A16" s="716" t="s">
        <v>158</v>
      </c>
      <c r="B16" s="515"/>
      <c r="C16" s="23">
        <f t="shared" si="6"/>
        <v>45136</v>
      </c>
      <c r="D16" s="23">
        <f t="shared" ref="D16" si="7">C16+3</f>
        <v>45139</v>
      </c>
      <c r="E16" s="23">
        <f t="shared" ref="E16" si="8">C16+5</f>
        <v>45141</v>
      </c>
      <c r="F16" s="23">
        <f t="shared" ref="F16" si="9">C16+6</f>
        <v>45142</v>
      </c>
      <c r="G16" s="23">
        <f t="shared" ref="G16" si="10">C16+7</f>
        <v>45143</v>
      </c>
      <c r="H16" s="23">
        <f t="shared" ref="H16" si="11">C16+9</f>
        <v>45145</v>
      </c>
      <c r="I16" s="23">
        <f t="shared" ref="I16" si="12">C16+10</f>
        <v>45146</v>
      </c>
    </row>
    <row r="17" spans="1:13" ht="20.100000000000001" customHeight="1">
      <c r="A17" s="1011" t="s">
        <v>87</v>
      </c>
      <c r="B17" s="1011"/>
      <c r="C17" s="1011"/>
      <c r="D17" s="1011"/>
      <c r="E17" s="1011"/>
      <c r="F17" s="1011"/>
      <c r="G17" s="1011"/>
      <c r="H17" s="1011"/>
      <c r="I17" s="1011"/>
      <c r="J17" s="250" t="s">
        <v>132</v>
      </c>
    </row>
    <row r="18" spans="1:13" ht="49.5" customHeight="1">
      <c r="A18" s="1012" t="s">
        <v>366</v>
      </c>
      <c r="B18" s="1012"/>
      <c r="C18" s="1012"/>
      <c r="D18" s="1012"/>
      <c r="E18" s="1012"/>
      <c r="F18" s="1012"/>
      <c r="G18" s="1012"/>
      <c r="H18" s="1012"/>
      <c r="I18" s="1012"/>
      <c r="J18" s="709"/>
      <c r="K18" s="709"/>
      <c r="L18" s="709"/>
      <c r="M18" s="709"/>
    </row>
    <row r="19" spans="1:13" s="131" customFormat="1" ht="15" customHeight="1">
      <c r="A19" s="163" t="s">
        <v>84</v>
      </c>
      <c r="C19" s="161"/>
      <c r="G19" s="161"/>
      <c r="H19" s="161"/>
    </row>
    <row r="20" spans="1:13" s="131" customFormat="1" ht="15" customHeight="1">
      <c r="A20" s="299" t="s">
        <v>85</v>
      </c>
      <c r="B20" s="299" t="s">
        <v>155</v>
      </c>
      <c r="C20" s="161"/>
      <c r="G20" s="161"/>
      <c r="H20" s="161"/>
    </row>
    <row r="21" spans="1:13" ht="15" customHeight="1"/>
    <row r="22" spans="1:13" s="131" customFormat="1" ht="15" customHeight="1">
      <c r="A22" s="178" t="s">
        <v>65</v>
      </c>
      <c r="B22" s="278"/>
      <c r="C22" s="279"/>
      <c r="D22" s="277"/>
      <c r="E22" s="281"/>
      <c r="F22" s="281"/>
      <c r="H22" s="161"/>
    </row>
    <row r="23" spans="1:13" s="131" customFormat="1" ht="15" customHeight="1">
      <c r="A23" s="111" t="s">
        <v>0</v>
      </c>
      <c r="B23" s="280"/>
      <c r="C23" s="281"/>
      <c r="D23" s="300"/>
      <c r="E23" s="281"/>
      <c r="F23" s="281"/>
      <c r="H23" s="161"/>
    </row>
    <row r="24" spans="1:13" s="131" customFormat="1" ht="15" customHeight="1">
      <c r="A24" s="212" t="s">
        <v>88</v>
      </c>
      <c r="B24" s="121"/>
      <c r="C24" s="281"/>
      <c r="D24" s="300"/>
      <c r="E24" s="281"/>
      <c r="F24" s="281"/>
      <c r="G24" s="161"/>
      <c r="H24" s="161"/>
    </row>
    <row r="25" spans="1:13" s="131" customFormat="1" ht="15" customHeight="1">
      <c r="A25" s="212" t="s">
        <v>67</v>
      </c>
      <c r="B25" s="121"/>
      <c r="C25" s="281"/>
      <c r="D25" s="300"/>
      <c r="E25" s="300"/>
      <c r="F25" s="300"/>
      <c r="G25" s="161"/>
      <c r="H25" s="161"/>
    </row>
    <row r="26" spans="1:13" s="131" customFormat="1" ht="15" customHeight="1">
      <c r="A26" s="212" t="s">
        <v>68</v>
      </c>
      <c r="C26" s="161"/>
      <c r="G26" s="161"/>
      <c r="H26" s="161"/>
    </row>
    <row r="27" spans="1:13" s="131" customFormat="1" ht="15" customHeight="1">
      <c r="A27" s="212" t="s">
        <v>89</v>
      </c>
      <c r="C27" s="161"/>
      <c r="G27" s="161"/>
      <c r="H27" s="161"/>
    </row>
    <row r="28" spans="1:13" ht="15" customHeight="1"/>
  </sheetData>
  <customSheetViews>
    <customSheetView guid="{035FD7B7-E407-47C6-82D2-F16A7036DEE3}" scale="85" topLeftCell="A4">
      <selection activeCell="B19" sqref="B19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D73C7D54-4891-4237-9750-225D2462AB34}" scale="85">
      <selection activeCell="G19" sqref="G19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77C6715E-78A8-45AF-BBE5-55C648F3FD39}" scale="85">
      <selection activeCell="J22" sqref="J22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 r:id="rId1"/>
    </customSheetView>
    <customSheetView guid="{C6EA2456-9077-41F6-8AD1-2B98609E6968}" scale="85">
      <selection activeCell="I23" sqref="I23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36EED012-CDEF-4DC1-8A77-CC61E5DDA9AF}" scale="85">
      <selection activeCell="C7" sqref="C7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6D779134-8889-443F-9ACA-8D735092180D}" scale="85" showGridLines="0">
      <selection activeCell="C17" sqref="C17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 r:id="rId2"/>
    </customSheetView>
    <customSheetView guid="{DB8C7FDF-A076-429E-9C69-19F5346810D2}" scale="85">
      <selection activeCell="A16" sqref="A16:I18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4BAB3EE4-9C54-4B90-B433-C200B8083694}" scale="85">
      <selection activeCell="K14" sqref="K14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A0571078-F8D9-4419-99DA-CC05A0A8884F}" scale="85">
      <selection activeCell="C12" sqref="C12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23D6460C-E645-4432-B260-E5EED77E92F3}" scale="85">
      <selection activeCell="M12" sqref="M12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CEA7FD87-719A-426A-B06E-9D4E99783EED}" scale="85">
      <selection activeCell="F9" sqref="F9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88931C49-9137-4FED-AEBA-55DC84EE773E}" scale="85" topLeftCell="A7">
      <selection activeCell="A18" sqref="A18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D7835D66-B13D-4A90-85BF-DC3ACE120431}" scale="85">
      <selection activeCell="A38" sqref="A38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93A7AE30-CF2C-4CF1-930B-9425B5F5817D}" scale="85">
      <selection activeCell="A13" sqref="A13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C00304E5-BAC8-4C34-B3D2-AD7EACE0CB92}" scale="85">
      <selection activeCell="A14" sqref="A7:I14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B9C309E4-7299-4CD5-AAAB-CF9542D1540F}" scale="85">
      <selection activeCell="I16" sqref="I16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3E9A2BAE-164D-47A0-8104-C7D4E0A4EAEF}" scale="85">
      <selection activeCell="D9" sqref="D9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3DA74F3E-F145-470D-BDA0-4288A858AFDF}" scale="85">
      <selection activeCell="D9" sqref="D9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  <customSheetView guid="{8E2DF192-20FD-40DB-8385-493ED9B1C2BF}" scale="85">
      <selection activeCell="G27" sqref="G27"/>
      <colBreaks count="2" manualBreakCount="2">
        <brk id="8" max="1048575" man="1"/>
        <brk id="26" max="1048575" man="1"/>
      </colBreaks>
      <pageMargins left="0" right="0" top="0" bottom="0" header="0" footer="0"/>
      <pageSetup paperSize="9" scale="70" orientation="landscape"/>
    </customSheetView>
  </customSheetViews>
  <mergeCells count="6">
    <mergeCell ref="A9:A11"/>
    <mergeCell ref="B9:B11"/>
    <mergeCell ref="A17:I17"/>
    <mergeCell ref="A18:I18"/>
    <mergeCell ref="A1:H2"/>
    <mergeCell ref="A3:I3"/>
  </mergeCells>
  <hyperlinks>
    <hyperlink ref="A5" location="MENU!A1" display="BACK TO MENU" xr:uid="{00000000-0004-0000-0700-000000000000}"/>
  </hyperlinks>
  <pageMargins left="0.7" right="0.7" top="0.75" bottom="0.75" header="0.3" footer="0.3"/>
  <pageSetup paperSize="9" scale="70" orientation="landscape" r:id="rId3"/>
  <colBreaks count="2" manualBreakCount="2">
    <brk id="8" max="1048575" man="1"/>
    <brk id="25" max="1048575" man="1"/>
  </colBreaks>
  <drawing r:id="rId4"/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30"/>
  <sheetViews>
    <sheetView showGridLines="0" zoomScale="85" zoomScaleNormal="85" workbookViewId="0">
      <selection activeCell="H7" sqref="H7"/>
    </sheetView>
  </sheetViews>
  <sheetFormatPr defaultColWidth="8.875" defaultRowHeight="14.25"/>
  <cols>
    <col min="1" max="1" width="26" style="250" customWidth="1"/>
    <col min="2" max="2" width="12" style="250" customWidth="1"/>
    <col min="3" max="3" width="12.25" style="251" customWidth="1"/>
    <col min="4" max="4" width="17.375" style="250" customWidth="1"/>
    <col min="5" max="5" width="17.125" style="250" customWidth="1"/>
    <col min="6" max="6" width="18.5" style="251" customWidth="1"/>
    <col min="7" max="7" width="17.125" style="251" customWidth="1"/>
    <col min="8" max="8" width="18.25" style="250" customWidth="1"/>
    <col min="9" max="9" width="12.875" style="250" customWidth="1"/>
    <col min="10" max="10" width="9.25" style="250" customWidth="1"/>
    <col min="11" max="11" width="9.875" style="250" customWidth="1"/>
    <col min="12" max="12" width="10.5" style="250" customWidth="1"/>
    <col min="13" max="16384" width="8.875" style="250"/>
  </cols>
  <sheetData>
    <row r="1" spans="1:52" ht="24.95" customHeight="1">
      <c r="A1" s="252" t="s">
        <v>90</v>
      </c>
      <c r="B1" s="252"/>
      <c r="C1" s="252"/>
      <c r="D1" s="252"/>
      <c r="E1" s="252"/>
      <c r="F1" s="252"/>
      <c r="G1" s="252"/>
      <c r="H1" s="282"/>
    </row>
    <row r="2" spans="1:52" ht="24.95" customHeight="1">
      <c r="A2" s="252"/>
      <c r="B2" s="252"/>
      <c r="C2" s="252"/>
      <c r="D2" s="252"/>
      <c r="E2" s="252"/>
      <c r="F2" s="252"/>
      <c r="G2" s="252"/>
      <c r="H2" s="282"/>
      <c r="I2" s="253"/>
      <c r="J2" s="253"/>
    </row>
    <row r="3" spans="1:52" ht="15" customHeight="1"/>
    <row r="4" spans="1:52" ht="15" customHeight="1">
      <c r="G4" s="250"/>
    </row>
    <row r="5" spans="1:52" s="249" customFormat="1" ht="20.100000000000001" customHeight="1">
      <c r="A5" s="13" t="s">
        <v>70</v>
      </c>
      <c r="C5" s="261"/>
      <c r="E5" s="257" t="s">
        <v>71</v>
      </c>
      <c r="F5" s="291" t="e">
        <f>#REF!</f>
        <v>#REF!</v>
      </c>
    </row>
    <row r="6" spans="1:52" s="283" customFormat="1" ht="19.5" customHeight="1"/>
    <row r="7" spans="1:52" s="290" customFormat="1" ht="19.5" customHeight="1">
      <c r="A7" s="220"/>
      <c r="B7" s="315"/>
      <c r="C7" s="315"/>
      <c r="D7" s="315"/>
      <c r="E7" s="315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</row>
    <row r="8" spans="1:52" s="290" customFormat="1" ht="19.5" customHeight="1">
      <c r="A8" s="993" t="s">
        <v>27</v>
      </c>
      <c r="B8" s="993"/>
      <c r="C8" s="993"/>
      <c r="D8" s="993"/>
      <c r="E8" s="99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</row>
    <row r="9" spans="1:52" s="290" customFormat="1" ht="19.5" customHeight="1">
      <c r="A9" s="283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</row>
    <row r="10" spans="1:52" s="290" customFormat="1" ht="19.5" customHeight="1">
      <c r="A10" s="1018" t="s">
        <v>75</v>
      </c>
      <c r="B10" s="1019" t="s">
        <v>103</v>
      </c>
      <c r="C10" s="710" t="s">
        <v>2</v>
      </c>
      <c r="D10" s="1020" t="s">
        <v>74</v>
      </c>
      <c r="E10" s="1021"/>
      <c r="F10" s="1022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</row>
    <row r="11" spans="1:52" s="290" customFormat="1" ht="19.5" customHeight="1">
      <c r="A11" s="1018"/>
      <c r="B11" s="1019"/>
      <c r="C11" s="710" t="s">
        <v>76</v>
      </c>
      <c r="D11" s="667" t="s">
        <v>17</v>
      </c>
      <c r="E11" s="667" t="s">
        <v>127</v>
      </c>
      <c r="F11" s="667" t="s">
        <v>388</v>
      </c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</row>
    <row r="12" spans="1:52" s="290" customFormat="1" ht="19.5" customHeight="1">
      <c r="A12" s="1018"/>
      <c r="B12" s="1019"/>
      <c r="C12" s="1018" t="s">
        <v>156</v>
      </c>
      <c r="D12" s="671" t="s">
        <v>128</v>
      </c>
      <c r="E12" s="671" t="s">
        <v>129</v>
      </c>
      <c r="F12" s="671" t="s">
        <v>389</v>
      </c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</row>
    <row r="13" spans="1:52" s="290" customFormat="1" ht="19.5" customHeight="1">
      <c r="A13" s="1018"/>
      <c r="B13" s="1019"/>
      <c r="C13" s="1018"/>
      <c r="D13" s="671" t="s">
        <v>98</v>
      </c>
      <c r="E13" s="671" t="s">
        <v>100</v>
      </c>
      <c r="F13" s="671" t="s">
        <v>96</v>
      </c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</row>
    <row r="14" spans="1:52" s="290" customFormat="1" ht="23.25" customHeight="1">
      <c r="A14" s="672" t="s">
        <v>157</v>
      </c>
      <c r="B14" s="693" t="s">
        <v>384</v>
      </c>
      <c r="C14" s="670">
        <v>44799</v>
      </c>
      <c r="D14" s="1023" t="s">
        <v>390</v>
      </c>
      <c r="E14" s="1024"/>
      <c r="F14" s="1025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</row>
    <row r="15" spans="1:52" s="290" customFormat="1" ht="23.25" customHeight="1">
      <c r="A15" s="672" t="s">
        <v>370</v>
      </c>
      <c r="B15" s="693" t="s">
        <v>385</v>
      </c>
      <c r="C15" s="670">
        <f>C14+7</f>
        <v>44806</v>
      </c>
      <c r="D15" s="670">
        <f t="shared" ref="D15" si="0">C15+6</f>
        <v>44812</v>
      </c>
      <c r="E15" s="704" t="s">
        <v>102</v>
      </c>
      <c r="F15" s="711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</row>
    <row r="16" spans="1:52" s="290" customFormat="1" ht="23.25" customHeight="1">
      <c r="A16" s="672" t="s">
        <v>157</v>
      </c>
      <c r="B16" s="693" t="s">
        <v>384</v>
      </c>
      <c r="C16" s="670">
        <f t="shared" ref="C16:C20" si="1">C15+7</f>
        <v>44813</v>
      </c>
      <c r="D16" s="670">
        <v>44805</v>
      </c>
      <c r="E16" s="670">
        <v>44808</v>
      </c>
      <c r="F16" s="670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</row>
    <row r="17" spans="1:52" s="290" customFormat="1" ht="23.25" customHeight="1">
      <c r="A17" s="672" t="s">
        <v>158</v>
      </c>
      <c r="B17" s="693"/>
      <c r="C17" s="670">
        <f t="shared" si="1"/>
        <v>44820</v>
      </c>
      <c r="D17" s="1023" t="s">
        <v>123</v>
      </c>
      <c r="E17" s="1024"/>
      <c r="F17" s="1025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</row>
    <row r="18" spans="1:52" s="290" customFormat="1" ht="23.25" customHeight="1">
      <c r="A18" s="672" t="s">
        <v>157</v>
      </c>
      <c r="B18" s="693" t="s">
        <v>391</v>
      </c>
      <c r="C18" s="670">
        <f t="shared" si="1"/>
        <v>44827</v>
      </c>
      <c r="D18" s="1023" t="s">
        <v>123</v>
      </c>
      <c r="E18" s="1024"/>
      <c r="F18" s="1025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</row>
    <row r="19" spans="1:52" s="290" customFormat="1" ht="23.25" customHeight="1">
      <c r="A19" s="672" t="s">
        <v>394</v>
      </c>
      <c r="B19" s="693" t="s">
        <v>395</v>
      </c>
      <c r="C19" s="670">
        <f t="shared" si="1"/>
        <v>44834</v>
      </c>
      <c r="D19" s="1023" t="s">
        <v>123</v>
      </c>
      <c r="E19" s="1024"/>
      <c r="F19" s="1025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</row>
    <row r="20" spans="1:52" s="290" customFormat="1" ht="23.25" customHeight="1">
      <c r="A20" s="672" t="s">
        <v>157</v>
      </c>
      <c r="B20" s="693" t="s">
        <v>392</v>
      </c>
      <c r="C20" s="670">
        <f t="shared" si="1"/>
        <v>44841</v>
      </c>
      <c r="D20" s="1023" t="s">
        <v>123</v>
      </c>
      <c r="E20" s="1024"/>
      <c r="F20" s="1025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</row>
    <row r="21" spans="1:52" s="289" customFormat="1" ht="19.5" customHeight="1">
      <c r="A21" s="289" t="s">
        <v>159</v>
      </c>
    </row>
    <row r="22" spans="1:52" s="263" customFormat="1" ht="15" customHeight="1">
      <c r="A22" s="158" t="s">
        <v>84</v>
      </c>
      <c r="C22" s="298"/>
      <c r="F22" s="298"/>
      <c r="G22" s="298"/>
    </row>
    <row r="23" spans="1:52" s="263" customFormat="1" ht="15" customHeight="1">
      <c r="A23" s="299" t="s">
        <v>160</v>
      </c>
      <c r="B23" s="299" t="s">
        <v>161</v>
      </c>
      <c r="C23" s="298"/>
      <c r="F23" s="298"/>
      <c r="G23" s="298"/>
    </row>
    <row r="24" spans="1:52" ht="15" customHeight="1">
      <c r="A24" s="156" t="s">
        <v>87</v>
      </c>
    </row>
    <row r="25" spans="1:52" s="131" customFormat="1" ht="15" customHeight="1">
      <c r="A25" s="178" t="s">
        <v>65</v>
      </c>
      <c r="B25" s="278"/>
      <c r="C25" s="279"/>
      <c r="D25" s="277"/>
      <c r="E25" s="281"/>
      <c r="G25" s="161"/>
    </row>
    <row r="26" spans="1:52" s="131" customFormat="1" ht="15" customHeight="1">
      <c r="A26" s="111" t="s">
        <v>0</v>
      </c>
      <c r="B26" s="280"/>
      <c r="C26" s="281"/>
      <c r="D26" s="300"/>
      <c r="E26" s="281"/>
      <c r="G26" s="161"/>
    </row>
    <row r="27" spans="1:52" s="131" customFormat="1" ht="15" customHeight="1">
      <c r="A27" s="212" t="s">
        <v>88</v>
      </c>
      <c r="B27" s="121"/>
      <c r="C27" s="281"/>
      <c r="D27" s="300"/>
      <c r="E27" s="281"/>
      <c r="F27" s="161"/>
      <c r="G27" s="161"/>
    </row>
    <row r="28" spans="1:52" s="131" customFormat="1" ht="15" customHeight="1">
      <c r="A28" s="212" t="s">
        <v>67</v>
      </c>
      <c r="B28" s="121"/>
      <c r="C28" s="281"/>
      <c r="D28" s="300"/>
      <c r="E28" s="300"/>
      <c r="F28" s="161"/>
      <c r="G28" s="161"/>
    </row>
    <row r="29" spans="1:52" s="131" customFormat="1" ht="15" customHeight="1">
      <c r="A29" s="212" t="s">
        <v>68</v>
      </c>
      <c r="C29" s="161"/>
      <c r="F29" s="161"/>
      <c r="G29" s="161"/>
    </row>
    <row r="30" spans="1:52" s="131" customFormat="1" ht="15" customHeight="1">
      <c r="A30" s="212" t="s">
        <v>89</v>
      </c>
      <c r="C30" s="161"/>
      <c r="F30" s="161"/>
      <c r="G30" s="161"/>
    </row>
  </sheetData>
  <customSheetViews>
    <customSheetView guid="{035FD7B7-E407-47C6-82D2-F16A7036DEE3}" scale="85" showGridLines="0">
      <selection activeCell="B20" sqref="B20"/>
      <pageMargins left="0" right="0" top="0" bottom="0" header="0" footer="0"/>
      <pageSetup scale="60" orientation="landscape"/>
    </customSheetView>
    <customSheetView guid="{D73C7D54-4891-4237-9750-225D2462AB34}" scale="85" showGridLines="0" topLeftCell="A4">
      <selection activeCell="E22" sqref="E22"/>
      <pageMargins left="0" right="0" top="0" bottom="0" header="0" footer="0"/>
      <pageSetup scale="60" orientation="landscape"/>
    </customSheetView>
    <customSheetView guid="{77C6715E-78A8-45AF-BBE5-55C648F3FD39}" scale="85" showGridLines="0" topLeftCell="A4">
      <selection activeCell="B20" sqref="B20"/>
      <pageMargins left="0" right="0" top="0" bottom="0" header="0" footer="0"/>
      <pageSetup scale="60" orientation="landscape" r:id="rId1"/>
    </customSheetView>
    <customSheetView guid="{C6EA2456-9077-41F6-8AD1-2B98609E6968}" scale="85" showGridLines="0">
      <selection activeCell="B18" sqref="B18"/>
      <pageMargins left="0" right="0" top="0" bottom="0" header="0" footer="0"/>
      <pageSetup scale="60" orientation="landscape"/>
    </customSheetView>
    <customSheetView guid="{36EED012-CDEF-4DC1-8A77-CC61E5DDA9AF}" scale="85" showGridLines="0">
      <selection activeCell="B9" sqref="B9"/>
      <pageMargins left="0" right="0" top="0" bottom="0" header="0" footer="0"/>
      <pageSetup scale="60" orientation="landscape"/>
    </customSheetView>
    <customSheetView guid="{6D779134-8889-443F-9ACA-8D735092180D}" scale="85" showGridLines="0">
      <selection activeCell="G18" sqref="G18"/>
      <pageMargins left="0" right="0" top="0" bottom="0" header="0" footer="0"/>
      <pageSetup scale="60" orientation="landscape"/>
    </customSheetView>
    <customSheetView guid="{DB8C7FDF-A076-429E-9C69-19F5346810D2}" scale="85" showGridLines="0">
      <selection activeCell="C16" sqref="C16:E17"/>
      <pageMargins left="0" right="0" top="0" bottom="0" header="0" footer="0"/>
      <pageSetup scale="60" orientation="landscape"/>
    </customSheetView>
    <customSheetView guid="{C00304E5-BAC8-4C34-B3D2-AD7EACE0CB92}" scale="85" showGridLines="0">
      <selection activeCell="C16" sqref="C16:E17"/>
      <pageMargins left="0" right="0" top="0" bottom="0" header="0" footer="0"/>
      <pageSetup scale="60" orientation="landscape"/>
    </customSheetView>
    <customSheetView guid="{B9C309E4-7299-4CD5-AAAB-CF9542D1540F}" scale="85" showGridLines="0">
      <selection activeCell="C16" sqref="C16:E17"/>
      <pageMargins left="0" right="0" top="0" bottom="0" header="0" footer="0"/>
      <pageSetup scale="60" orientation="landscape"/>
    </customSheetView>
    <customSheetView guid="{3E9A2BAE-164D-47A0-8104-C7D4E0A4EAEF}" scale="85" showGridLines="0">
      <selection activeCell="E23" sqref="E23"/>
      <pageMargins left="0" right="0" top="0" bottom="0" header="0" footer="0"/>
      <pageSetup scale="60" orientation="landscape"/>
    </customSheetView>
    <customSheetView guid="{3DA74F3E-F145-470D-BDA0-4288A858AFDF}" scale="85" showGridLines="0">
      <selection activeCell="E23" sqref="E23"/>
      <pageMargins left="0" right="0" top="0" bottom="0" header="0" footer="0"/>
      <pageSetup scale="60" orientation="landscape"/>
    </customSheetView>
    <customSheetView guid="{8E2DF192-20FD-40DB-8385-493ED9B1C2BF}" scale="85" showGridLines="0">
      <selection activeCell="A15" sqref="A15"/>
      <pageMargins left="0" right="0" top="0" bottom="0" header="0" footer="0"/>
      <pageSetup scale="60" orientation="landscape"/>
    </customSheetView>
  </customSheetViews>
  <mergeCells count="10">
    <mergeCell ref="D18:F18"/>
    <mergeCell ref="D19:F19"/>
    <mergeCell ref="D20:F20"/>
    <mergeCell ref="D17:F17"/>
    <mergeCell ref="D14:F14"/>
    <mergeCell ref="A8:E8"/>
    <mergeCell ref="A10:A13"/>
    <mergeCell ref="B10:B13"/>
    <mergeCell ref="C12:C13"/>
    <mergeCell ref="D10:F10"/>
  </mergeCells>
  <hyperlinks>
    <hyperlink ref="A5" location="MENU!A1" display="BACK TO MENU" xr:uid="{00000000-0004-0000-0800-000000000000}"/>
  </hyperlinks>
  <pageMargins left="0.7" right="0.7" top="0.75" bottom="0.75" header="0.3" footer="0.3"/>
  <pageSetup scale="6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MENU</vt:lpstr>
      <vt:lpstr>CIT</vt:lpstr>
      <vt:lpstr>CV1</vt:lpstr>
      <vt:lpstr>Sheet3</vt:lpstr>
      <vt:lpstr>CV2</vt:lpstr>
      <vt:lpstr>AAC</vt:lpstr>
      <vt:lpstr>CI1</vt:lpstr>
      <vt:lpstr>CV3</vt:lpstr>
      <vt:lpstr>CV5</vt:lpstr>
      <vt:lpstr>CVX1</vt:lpstr>
      <vt:lpstr>CHL</vt:lpstr>
      <vt:lpstr>CKI</vt:lpstr>
      <vt:lpstr>KTX1</vt:lpstr>
      <vt:lpstr>KTX6</vt:lpstr>
      <vt:lpstr>THX</vt:lpstr>
      <vt:lpstr>SEA</vt:lpstr>
      <vt:lpstr>Port Klang West</vt:lpstr>
      <vt:lpstr>THAILAND</vt:lpstr>
      <vt:lpstr>Jakarta (Direct)</vt:lpstr>
      <vt:lpstr>YANGON (AWPT)</vt:lpstr>
      <vt:lpstr>Sheet2</vt:lpstr>
      <vt:lpstr>Yangon (MIP &amp; MITT)</vt:lpstr>
      <vt:lpstr>INDONESIA via PKL, SGP</vt:lpstr>
      <vt:lpstr>PHILIPPINES</vt:lpstr>
      <vt:lpstr>MALAYSIA via PKG, SGP</vt:lpstr>
      <vt:lpstr>Sheet1</vt:lpstr>
      <vt:lpstr>Chittagong via PKG, SGP</vt:lpstr>
      <vt:lpstr>India via  PKG, SGP</vt:lpstr>
      <vt:lpstr>JAPAN via SGP</vt:lpstr>
    </vt:vector>
  </TitlesOfParts>
  <Manager/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Coscon</dc:creator>
  <cp:keywords/>
  <dc:description/>
  <cp:lastModifiedBy>Vu Bich Ngoc (VN)</cp:lastModifiedBy>
  <cp:revision/>
  <dcterms:created xsi:type="dcterms:W3CDTF">1999-08-17T08:14:00Z</dcterms:created>
  <dcterms:modified xsi:type="dcterms:W3CDTF">2023-07-26T10:08:13Z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